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9425" windowHeight="10725"/>
  </bookViews>
  <sheets>
    <sheet name="POAI-ACTUA-130319" sheetId="9" r:id="rId1"/>
    <sheet name="POAI 2019 PROYECTOS" sheetId="8" r:id="rId2"/>
  </sheets>
  <definedNames>
    <definedName name="_xlnm._FilterDatabase" localSheetId="1" hidden="1">'POAI 2019 PROYECTOS'!$A$7:$D$426</definedName>
    <definedName name="_xlnm._FilterDatabase" localSheetId="0" hidden="1">'POAI-ACTUA-130319'!$A$6:$D$426</definedName>
    <definedName name="_xlnm.Print_Area" localSheetId="1">'POAI 2019 PROYECTOS'!$A$45:$D$69</definedName>
    <definedName name="_xlnm.Print_Area" localSheetId="0">'POAI-ACTUA-130319'!$A$45:$D$69</definedName>
  </definedNames>
  <calcPr calcId="145621"/>
</workbook>
</file>

<file path=xl/calcChain.xml><?xml version="1.0" encoding="utf-8"?>
<calcChain xmlns="http://schemas.openxmlformats.org/spreadsheetml/2006/main">
  <c r="D296" i="9" l="1"/>
  <c r="D296" i="8"/>
  <c r="D25" i="9" l="1"/>
  <c r="D447" i="9"/>
  <c r="D440" i="9"/>
  <c r="D434" i="9"/>
  <c r="D423" i="9"/>
  <c r="D419" i="9"/>
  <c r="D416" i="9"/>
  <c r="D391" i="9"/>
  <c r="D384" i="9"/>
  <c r="D376" i="9"/>
  <c r="D360" i="9"/>
  <c r="D359" i="9" s="1"/>
  <c r="D358" i="9" s="1"/>
  <c r="D355" i="9"/>
  <c r="D352" i="9"/>
  <c r="D349" i="9"/>
  <c r="D348" i="9" s="1"/>
  <c r="D345" i="9"/>
  <c r="D344" i="9" s="1"/>
  <c r="D341" i="9"/>
  <c r="D340" i="9" s="1"/>
  <c r="D336" i="9"/>
  <c r="D335" i="9" s="1"/>
  <c r="D325" i="9"/>
  <c r="D324" i="9" s="1"/>
  <c r="D307" i="9"/>
  <c r="D299" i="9"/>
  <c r="D289" i="9"/>
  <c r="D288" i="9" s="1"/>
  <c r="D287" i="9" s="1"/>
  <c r="D279" i="9"/>
  <c r="D259" i="9"/>
  <c r="D246" i="9"/>
  <c r="D224" i="9"/>
  <c r="D211" i="9"/>
  <c r="D210" i="9" s="1"/>
  <c r="D199" i="9"/>
  <c r="D198" i="9" s="1"/>
  <c r="D194" i="9"/>
  <c r="D193" i="9" s="1"/>
  <c r="D188" i="9"/>
  <c r="D187" i="9" s="1"/>
  <c r="D183" i="9"/>
  <c r="D176" i="9"/>
  <c r="D66" i="9"/>
  <c r="D63" i="9"/>
  <c r="D59" i="9"/>
  <c r="D56" i="9"/>
  <c r="D55" i="9" s="1"/>
  <c r="D38" i="9"/>
  <c r="D37" i="9" s="1"/>
  <c r="D46" i="9"/>
  <c r="D51" i="9"/>
  <c r="D49" i="9"/>
  <c r="D32" i="9"/>
  <c r="D31" i="9" s="1"/>
  <c r="D18" i="9"/>
  <c r="D10" i="9"/>
  <c r="D9" i="9" s="1"/>
  <c r="D8" i="9" s="1"/>
  <c r="D437" i="9"/>
  <c r="D430" i="9"/>
  <c r="D429" i="9" s="1"/>
  <c r="D428" i="9" s="1"/>
  <c r="D412" i="9"/>
  <c r="D408" i="9"/>
  <c r="D407" i="9" s="1"/>
  <c r="D405" i="9"/>
  <c r="D404" i="9" s="1"/>
  <c r="D401" i="9"/>
  <c r="D399" i="9"/>
  <c r="D396" i="9"/>
  <c r="D395" i="9" s="1"/>
  <c r="D374" i="9"/>
  <c r="D371" i="9"/>
  <c r="D365" i="9"/>
  <c r="D333" i="9"/>
  <c r="D332" i="9"/>
  <c r="D330" i="9"/>
  <c r="D329" i="9" s="1"/>
  <c r="B325" i="9"/>
  <c r="D322" i="9"/>
  <c r="D321" i="9" s="1"/>
  <c r="D319" i="9"/>
  <c r="D318" i="9" s="1"/>
  <c r="D315" i="9"/>
  <c r="D312" i="9"/>
  <c r="D310" i="9"/>
  <c r="D303" i="9"/>
  <c r="D254" i="9"/>
  <c r="D252" i="9"/>
  <c r="D238" i="9"/>
  <c r="D234" i="9" s="1"/>
  <c r="D219" i="9"/>
  <c r="D216" i="9"/>
  <c r="D208" i="9"/>
  <c r="D204" i="9" s="1"/>
  <c r="D203" i="9" s="1"/>
  <c r="D174" i="9"/>
  <c r="D139" i="9"/>
  <c r="D134" i="9"/>
  <c r="D132" i="9"/>
  <c r="D126" i="9"/>
  <c r="D123" i="9"/>
  <c r="D121" i="9"/>
  <c r="D119" i="9"/>
  <c r="D117" i="9"/>
  <c r="D112" i="9"/>
  <c r="D110" i="9"/>
  <c r="D102" i="9"/>
  <c r="D101" i="9" s="1"/>
  <c r="D99" i="9"/>
  <c r="D95" i="9"/>
  <c r="D93" i="9"/>
  <c r="D91" i="9"/>
  <c r="D89" i="9"/>
  <c r="D87" i="9"/>
  <c r="D85" i="9"/>
  <c r="D83" i="9"/>
  <c r="D81" i="9"/>
  <c r="D77" i="9"/>
  <c r="D75" i="9"/>
  <c r="D43" i="9"/>
  <c r="D42" i="9" s="1"/>
  <c r="D23" i="9"/>
  <c r="D21" i="9"/>
  <c r="D17" i="9" s="1"/>
  <c r="D74" i="9" l="1"/>
  <c r="D16" i="9"/>
  <c r="D7" i="9" s="1"/>
  <c r="D215" i="9"/>
  <c r="D214" i="9" s="1"/>
  <c r="D295" i="9"/>
  <c r="D294" i="9" s="1"/>
  <c r="D398" i="9"/>
  <c r="D306" i="9"/>
  <c r="D305" i="9" s="1"/>
  <c r="D367" i="9"/>
  <c r="D364" i="9" s="1"/>
  <c r="D363" i="9" s="1"/>
  <c r="D357" i="9" s="1"/>
  <c r="D45" i="9"/>
  <c r="D36" i="9" s="1"/>
  <c r="D223" i="9"/>
  <c r="D222" i="9" s="1"/>
  <c r="D433" i="9"/>
  <c r="D432" i="9" s="1"/>
  <c r="D125" i="9"/>
  <c r="D109" i="9"/>
  <c r="D80" i="9"/>
  <c r="D418" i="9"/>
  <c r="D411" i="9"/>
  <c r="D383" i="9"/>
  <c r="D382" i="9" s="1"/>
  <c r="D351" i="9"/>
  <c r="D317" i="9" s="1"/>
  <c r="D251" i="9"/>
  <c r="D250" i="9" s="1"/>
  <c r="D173" i="9"/>
  <c r="D172" i="9" s="1"/>
  <c r="D58" i="9"/>
  <c r="D54" i="9" s="1"/>
  <c r="D286" i="9" l="1"/>
  <c r="D410" i="9"/>
  <c r="D381" i="9" s="1"/>
  <c r="D79" i="9"/>
  <c r="D35" i="9"/>
  <c r="D6" i="9" l="1"/>
  <c r="D365" i="8" l="1"/>
  <c r="D374" i="8"/>
  <c r="D371" i="8"/>
  <c r="D330" i="8"/>
  <c r="D329" i="8" s="1"/>
  <c r="D349" i="8"/>
  <c r="D348" i="8" s="1"/>
  <c r="D208" i="8" l="1"/>
  <c r="D447" i="8" l="1"/>
  <c r="D440" i="8"/>
  <c r="D437" i="8"/>
  <c r="D434" i="8"/>
  <c r="D430" i="8"/>
  <c r="D429" i="8" s="1"/>
  <c r="D428" i="8" s="1"/>
  <c r="D423" i="8"/>
  <c r="D419" i="8"/>
  <c r="D416" i="8"/>
  <c r="D412" i="8"/>
  <c r="D408" i="8"/>
  <c r="D407" i="8" s="1"/>
  <c r="D405" i="8"/>
  <c r="D404" i="8" s="1"/>
  <c r="D401" i="8"/>
  <c r="D399" i="8"/>
  <c r="D396" i="8"/>
  <c r="D395" i="8" s="1"/>
  <c r="D391" i="8"/>
  <c r="D384" i="8"/>
  <c r="D376" i="8"/>
  <c r="D367" i="8"/>
  <c r="D360" i="8"/>
  <c r="D359" i="8" s="1"/>
  <c r="D358" i="8" s="1"/>
  <c r="D355" i="8"/>
  <c r="D352" i="8"/>
  <c r="D345" i="8"/>
  <c r="D344" i="8" s="1"/>
  <c r="D341" i="8"/>
  <c r="D340" i="8" s="1"/>
  <c r="D336" i="8"/>
  <c r="D335" i="8" s="1"/>
  <c r="D333" i="8"/>
  <c r="D332" i="8" s="1"/>
  <c r="D325" i="8"/>
  <c r="D324" i="8" s="1"/>
  <c r="B325" i="8"/>
  <c r="D322" i="8"/>
  <c r="D321" i="8" s="1"/>
  <c r="D319" i="8"/>
  <c r="D318" i="8" s="1"/>
  <c r="D315" i="8"/>
  <c r="D312" i="8"/>
  <c r="D310" i="8"/>
  <c r="D307" i="8"/>
  <c r="D303" i="8"/>
  <c r="D299" i="8"/>
  <c r="D289" i="8"/>
  <c r="D288" i="8" s="1"/>
  <c r="D287" i="8" s="1"/>
  <c r="D279" i="8"/>
  <c r="D259" i="8"/>
  <c r="D254" i="8"/>
  <c r="D252" i="8"/>
  <c r="D246" i="8"/>
  <c r="D238" i="8"/>
  <c r="D234" i="8" s="1"/>
  <c r="D224" i="8"/>
  <c r="D219" i="8"/>
  <c r="D216" i="8"/>
  <c r="D215" i="8" s="1"/>
  <c r="D214" i="8" s="1"/>
  <c r="D211" i="8"/>
  <c r="D210" i="8" s="1"/>
  <c r="D204" i="8"/>
  <c r="D203" i="8" s="1"/>
  <c r="D199" i="8"/>
  <c r="D198" i="8" s="1"/>
  <c r="D194" i="8"/>
  <c r="D193" i="8"/>
  <c r="D188" i="8"/>
  <c r="D187" i="8" s="1"/>
  <c r="D183" i="8"/>
  <c r="D176" i="8"/>
  <c r="D174" i="8"/>
  <c r="D139" i="8"/>
  <c r="D134" i="8"/>
  <c r="D132" i="8"/>
  <c r="D126" i="8"/>
  <c r="D123" i="8"/>
  <c r="D121" i="8"/>
  <c r="D119" i="8"/>
  <c r="D117" i="8"/>
  <c r="D112" i="8"/>
  <c r="D110" i="8"/>
  <c r="D102" i="8"/>
  <c r="D101" i="8" s="1"/>
  <c r="D99" i="8"/>
  <c r="D95" i="8"/>
  <c r="D93" i="8"/>
  <c r="D91" i="8"/>
  <c r="D89" i="8"/>
  <c r="D87" i="8"/>
  <c r="D85" i="8"/>
  <c r="D83" i="8"/>
  <c r="D81" i="8"/>
  <c r="D77" i="8"/>
  <c r="D75" i="8"/>
  <c r="D66" i="8"/>
  <c r="D63" i="8"/>
  <c r="D59" i="8"/>
  <c r="D56" i="8"/>
  <c r="D55" i="8" s="1"/>
  <c r="D51" i="8"/>
  <c r="D46" i="8"/>
  <c r="D45" i="8" s="1"/>
  <c r="D43" i="8"/>
  <c r="D42" i="8" s="1"/>
  <c r="D38" i="8"/>
  <c r="D37" i="8" s="1"/>
  <c r="D32" i="8"/>
  <c r="D31" i="8" s="1"/>
  <c r="D26" i="8"/>
  <c r="D24" i="8"/>
  <c r="D22" i="8"/>
  <c r="D19" i="8"/>
  <c r="D11" i="8"/>
  <c r="D10" i="8" s="1"/>
  <c r="D9" i="8" s="1"/>
  <c r="D364" i="8" l="1"/>
  <c r="D363" i="8" s="1"/>
  <c r="D383" i="8"/>
  <c r="D418" i="8"/>
  <c r="D351" i="8"/>
  <c r="D74" i="8"/>
  <c r="D306" i="8"/>
  <c r="D305" i="8" s="1"/>
  <c r="D125" i="8"/>
  <c r="D398" i="8"/>
  <c r="D411" i="8"/>
  <c r="D357" i="8"/>
  <c r="D433" i="8"/>
  <c r="D432" i="8" s="1"/>
  <c r="D80" i="8"/>
  <c r="D173" i="8"/>
  <c r="D172" i="8" s="1"/>
  <c r="D18" i="8"/>
  <c r="D17" i="8" s="1"/>
  <c r="D8" i="8" s="1"/>
  <c r="D58" i="8"/>
  <c r="D109" i="8"/>
  <c r="D295" i="8"/>
  <c r="D294" i="8" s="1"/>
  <c r="D251" i="8"/>
  <c r="D250" i="8" s="1"/>
  <c r="D223" i="8"/>
  <c r="D222" i="8" s="1"/>
  <c r="D317" i="8"/>
  <c r="D36" i="8"/>
  <c r="D54" i="8" l="1"/>
  <c r="D410" i="8"/>
  <c r="D382" i="8"/>
  <c r="D286" i="8"/>
  <c r="D79" i="8"/>
  <c r="D35" i="8" s="1"/>
  <c r="D381" i="8" l="1"/>
  <c r="D7" i="8" s="1"/>
</calcChain>
</file>

<file path=xl/comments1.xml><?xml version="1.0" encoding="utf-8"?>
<comments xmlns="http://schemas.openxmlformats.org/spreadsheetml/2006/main">
  <authors>
    <author>Ancizar</author>
  </authors>
  <commentList>
    <comment ref="B196" authorId="0">
      <text>
        <r>
          <rPr>
            <b/>
            <sz val="9"/>
            <color indexed="81"/>
            <rFont val="Tahoma"/>
            <family val="2"/>
          </rPr>
          <t>Ancizar:</t>
        </r>
        <r>
          <rPr>
            <sz val="9"/>
            <color indexed="81"/>
            <rFont val="Tahoma"/>
            <family val="2"/>
          </rPr>
          <t xml:space="preserve">
CORRECCION DE ACUERDO A ACTA CG. No. 004 DE FEBRERO 5/18</t>
        </r>
      </text>
    </comment>
  </commentList>
</comments>
</file>

<file path=xl/comments2.xml><?xml version="1.0" encoding="utf-8"?>
<comments xmlns="http://schemas.openxmlformats.org/spreadsheetml/2006/main">
  <authors>
    <author>Ancizar</author>
  </authors>
  <commentList>
    <comment ref="B196" authorId="0">
      <text>
        <r>
          <rPr>
            <b/>
            <sz val="9"/>
            <color indexed="81"/>
            <rFont val="Tahoma"/>
            <family val="2"/>
          </rPr>
          <t>Ancizar:</t>
        </r>
        <r>
          <rPr>
            <sz val="9"/>
            <color indexed="81"/>
            <rFont val="Tahoma"/>
            <family val="2"/>
          </rPr>
          <t xml:space="preserve">
CORRECCION DE ACUERDO A ACTA CG. No. 004 DE FEBRERO 5/18</t>
        </r>
      </text>
    </comment>
  </commentList>
</comments>
</file>

<file path=xl/sharedStrings.xml><?xml version="1.0" encoding="utf-8"?>
<sst xmlns="http://schemas.openxmlformats.org/spreadsheetml/2006/main" count="1830" uniqueCount="427">
  <si>
    <t>DIMENSIÓN</t>
  </si>
  <si>
    <t>JUNTOS POR UN GOBIERNO EFECTIVO Y CERCANO A LA GENTE</t>
  </si>
  <si>
    <t>SECTOR</t>
  </si>
  <si>
    <t xml:space="preserve"> PAZ Y COOPERACION SIN FRONTERAS</t>
  </si>
  <si>
    <t>SUBPROGRAMA</t>
  </si>
  <si>
    <t>INTEGRACION Y COOPERACION FRONTERIZA</t>
  </si>
  <si>
    <t>PROYECTOS</t>
  </si>
  <si>
    <t>PROGRAMA</t>
  </si>
  <si>
    <t>INTEGRACION Y COPERACION PARA LA TRANSFORMACION FRONTERIZA</t>
  </si>
  <si>
    <t xml:space="preserve">FORTALECIMIENTO INSTITUCIONAL A LA ARTICULACION  PROCESOS DE COOPERACIÓN FRONTERIZA EN EL CONTEXTO AMAZONICO EN EL DEPARTAMENTO DE PUTUMAYO </t>
  </si>
  <si>
    <t>FUENTE</t>
  </si>
  <si>
    <t>VALOR</t>
  </si>
  <si>
    <t>ESTRUCTURA</t>
  </si>
  <si>
    <t>APOYAR A LAS COMUNIDADES Y ORGANIZACIONES EN TEMAS FRONTERIZOS PARA LOGRAR UNA MAYOR PARTICIPACIÓN, CON ENFONQUE  DE POLITICA INTEGRAL  DIFERENCIAL, EN EL DEAPARTAMENTO DEL PUTUMAYO</t>
  </si>
  <si>
    <t xml:space="preserve">MEJORAR EL INTERCAMBIO DE BIENES Y SERVICIOS, CON LOS PAISES FRONTERIZOS, EN DEPARTAMENTO DEL PUTUMAYO </t>
  </si>
  <si>
    <t>BUEN GOBIERNO</t>
  </si>
  <si>
    <t>FORTALECIMIENTO INSTITUCIONAL TERRITORIAL</t>
  </si>
  <si>
    <t>FINANZAS TERRITORIALES</t>
  </si>
  <si>
    <t>FORTALECIMIENTO DEL SISTEMA DE TRANSITO DEPARTAMENTAL</t>
  </si>
  <si>
    <t>ICLD</t>
  </si>
  <si>
    <t>FORTALECIMIENTO DE LAS FINANZAS TERRITORIALES</t>
  </si>
  <si>
    <t>GOBIERNO EN LINEA PARA LA  CIUDADANIA Y BUEN GOBIERNO</t>
  </si>
  <si>
    <t>MANTENIIMIENTO Y SOSTENIBILIDAD DEL SISTEMA DE GESTION DE LA CALIDAD</t>
  </si>
  <si>
    <t>MODERNIZACION ADMINISTRATIVA</t>
  </si>
  <si>
    <t>IMPLEMENTACION DE LAS POLITICAS DE MODERNIZACION ADMINISTRATIVA</t>
  </si>
  <si>
    <t>MECANISMOS DE PLANIFICACION</t>
  </si>
  <si>
    <t>FORTALECIMIENTO  DEL BANCO DE PROYECTOS DEPARTAMENTAL Y LOS 13 BANCOS DE PROYECTOS MUNICIPALES</t>
  </si>
  <si>
    <t>FORTALECIMIENTO DEL CONSEJO TERRITORIAL DE PLANEACION (CTP) DEL DEPARTAMENO DE PUTUMAYO.</t>
  </si>
  <si>
    <t>JUNTOS CONSTRUYENDO Y FORTALECIENDO CAPACIDADES PARA TRANSFORMAR.</t>
  </si>
  <si>
    <t xml:space="preserve">CONSTRUCCION DE PAZ , SEGURIDAD Y ACCESO A LA JUSTICIA </t>
  </si>
  <si>
    <t xml:space="preserve">PUTUMAYO COMPROMETIDO CON LAS VÍCTIMAS </t>
  </si>
  <si>
    <t xml:space="preserve">FORTALECIMIENTO DE LAS INSTANCIAS DEPARTAMENTALES Y MUNICIPALES PARA LA IMPLEMENTACIÓN DE MEDIDAS DE ATENCIÓN A LA POBLACIÓN VÍCTIMA. </t>
  </si>
  <si>
    <t xml:space="preserve">FORTALECIMIENTO A LAS INSTANCIAS DEL SISTEMA DEPARTAMENTAL Y MUNICIPAL Y A LA MESA DEPARTAMENTAL DE VÍCTIMAS   </t>
  </si>
  <si>
    <t>APOYO COMPLEMENTARIO A LA ATENCION HUMANITARIA</t>
  </si>
  <si>
    <t>DERECHOS HUMANOS</t>
  </si>
  <si>
    <t>PREVENCIÓN DE LOS FACTORES DE VIOLACIÓN  DE  LOS  DERECHOS HUMANOS E IMPLEMENTACIÓN DE ESTRATEGIAS PARA LA SUSTITUCIÓN DE CULTIVOS DE USO ILÍCITO.</t>
  </si>
  <si>
    <t>CAPACITACION EN LA FORMULACIÓN DE PLANES DE ACCIÓN EN DDHH EN LOS MUNICIPIOS DEL DEPARTAMENTO DE PUTUMAYO.</t>
  </si>
  <si>
    <t>CONVENCIA Y SEGURIDAD CIUDADANA</t>
  </si>
  <si>
    <t>FORTALECIMIENTO DE LA FUERZA PÚBLICA Y AUTORIDADES</t>
  </si>
  <si>
    <t>APOYO A INSTITUCIONES DE LA FUERZA PÚBLICA Y AURORIDADES EN EL DEPARTAMENTO DE PUTUMAYO.</t>
  </si>
  <si>
    <t>F.S.C.</t>
  </si>
  <si>
    <t>FORTALECIMIENTO DEL SISTEMA DE ACCESO A LA JUSTICIA FORMAL, NO FORMAL Y JUSTICIA CON ENFOQUE ÉTNICO</t>
  </si>
  <si>
    <t>APOYO A RECOMPENSAS EN EL DEPARTAMENTO DE PUTUMAYO.</t>
  </si>
  <si>
    <t>EDUCACION HUMANA PARA LA TRANSFORMACIÓN DEL SER Y EL HACER</t>
  </si>
  <si>
    <t>CALIDAD Y PERTINENCIA EDUCATIVA</t>
  </si>
  <si>
    <t>HACIA LA EXCELENCIA DOCENTE</t>
  </si>
  <si>
    <t>DISEÑO E IMPLEMENTACION DEL PLAN TERRITORIAL DE CUALIFICACION DOCENTE  QUE FORTALEZCA LAS COMPETENCIAS DOCENTES PARA ATENDER LA DIVERSIDAD EN UN MARCO DE CALIDAD, EQUIDAD E INCLUSIÓN EN TODOS LOS NIVELES</t>
  </si>
  <si>
    <t>S. G. P. EDUCACIÓN - PRESTACION DE SERVICIOS - C.S.F.</t>
  </si>
  <si>
    <t>EDUCACIÓN PARA TODOS</t>
  </si>
  <si>
    <t>ACCESO CON PERMANENCIA y CALIDAD</t>
  </si>
  <si>
    <t>FORTALECIMIENTO DE  INTERNADOS ESCOLARES  EN EL DEPARTAMENTO DE PUTUMAYO</t>
  </si>
  <si>
    <t>INCLUSION DE POBLACIONES CON  EQUIDAD</t>
  </si>
  <si>
    <t>IMPLEMENTACIÓN DE  EDUCACIÓN PROPIA EN PUEBLOS INDÍGENAS DEL DEPARTAMENTO DE PUTUMAYO</t>
  </si>
  <si>
    <t>FORTALECER LA INCLUSIÓN Y ATENCIÓN DE POBLACIÓN CON NEE EN LOS ESTABLECIMIENTOS EDUCATIVOS DEL DEPARTAMENTO DEL PUTUMAYO</t>
  </si>
  <si>
    <t>TALENTO HUMANO</t>
  </si>
  <si>
    <t>CONSOLIDACIÓN DEL PAGO DE OBLIGACIONES SALARIALES A DOCENTES, DIRECTIVOS DOCENTES Y ADMINISTRATIVOS Y PAGO DE MESADAS PENSIONALES A DOCENTES NACIONALIZADOS DE LA SECRETARIA DE EDUCACIÓN DE PUTUMAYO</t>
  </si>
  <si>
    <t>ADMINISTRACIÓN DEL SERVICIO EDUCATIVO EN  ESTABLECIMIENTOS EDUCATIVOS DEL DEPARTAMENTO DE PUTUMAYO</t>
  </si>
  <si>
    <t>SERVICIOS FINANCIEROS PARA EL FUNCIONAMIENTO DE LA SECRETARIA DE EDUCACIÓN DE  PUTUMAYO</t>
  </si>
  <si>
    <t xml:space="preserve">FORTALECIMIENTO INSTITUCIONAL </t>
  </si>
  <si>
    <t>USO Y APROPIACION DE LOS MEDIOS Y TECNOLOGIAS DE LA INFORMACIÓN Y COMUNICACIÓN TIC´S</t>
  </si>
  <si>
    <t>FORTALECIMIENTO DEL USO  Y APROPIACIÓN DE LAS TIC´S EN LOS ESTABLECIMIENTOS EDUCATIVOS DEL DEPARTAMENTO DE PUTUMAYO</t>
  </si>
  <si>
    <t>S. G. P. EDUCACIÓN - CONECTIVIDAD - C.S.F.</t>
  </si>
  <si>
    <t>SISTEMA GESTION DE CALIDAD</t>
  </si>
  <si>
    <t>FORTALECIMIENTO DEL SISTEMA GESTION DE CALIDAD DE LA SED  DE PUTUMAYO</t>
  </si>
  <si>
    <t>ESTAMPILLA  DLLO FRONTERIZO</t>
  </si>
  <si>
    <t>RENDIMIENTOS FINANCIEROS ESTAMPILLA DLLO FRONTERIZO</t>
  </si>
  <si>
    <t>RENDIMIENTO FIN.  DLLO DEPARTAMENTAL</t>
  </si>
  <si>
    <t>MONOPOLIO LICORES - 14% PARTICIPACION DE EDUCACION - EXTRANJERO</t>
  </si>
  <si>
    <t>MONOPOLIO LICORES - 14% Der. EXPLO. MONOPOL. PCC. LICO DESTILADOS (11%) - LIBRE INVERSION</t>
  </si>
  <si>
    <t>DIMENSIONES PRIORITARIAS</t>
  </si>
  <si>
    <t>SALUD COMO MOTOR DE LA TRANSFORMACION</t>
  </si>
  <si>
    <t xml:space="preserve"> SEXUALIDAD, DERECHOS SEXUALES Y REPRODUCTIVOS</t>
  </si>
  <si>
    <t xml:space="preserve">FORTALECER EL CONOCIMIENTO DE LA SEXUALIDAD SANA Y RESPONSABLE EN EL DEPARTAMENTO DE PUTUMAYO.  </t>
  </si>
  <si>
    <t>S.G.P. SALUD PUBLICA</t>
  </si>
  <si>
    <t xml:space="preserve">VIDA SALUDABLE Y CONDICIONES NO TRANSMISIBLES </t>
  </si>
  <si>
    <t>PREVENCION DE LAS ENFERMEDADES NO TRANSMISIBLES EN NUESTRO DEPARTAMENTO</t>
  </si>
  <si>
    <t>CONVIVENCIA SOCIAL Y SALUD MENTAL</t>
  </si>
  <si>
    <t>FORTALECER LAS ACCIONES PARA UN PUTUMAYO CON MENTE SANA</t>
  </si>
  <si>
    <t>SEGURIDAD ALIMENTARIA Y NUTRICIONAL</t>
  </si>
  <si>
    <t>FORTALECER LAS ACCIONES PARA MEJORAR LA SEGURIDAD ALIMENTARIA, BIENESTAR Y PROGRESO EN EL DEPARTAMENTO DE PUTUMAYO</t>
  </si>
  <si>
    <t>SALUD Y AMBITO LABORAL</t>
  </si>
  <si>
    <t>FORTALECIMIENTO MEDIANTE LA INSPECCION VIGILANCIA Y CONTROL DE LOS FACTORES DE RIESGOS DE LA SALUD Y DEL AMBIENTE</t>
  </si>
  <si>
    <t>ENFERMEDADES EMERGENTES Y REEMERGENTES  Y DESATENDIDAS</t>
  </si>
  <si>
    <t>ERRADICACIÓN DE LA TUBERCULOSIS EN EL DEPARTAEMNTO DE PUTUMAYO.</t>
  </si>
  <si>
    <t>CONDICIONES Y SITUACIONES ENDEMO-EPIDEMICAS</t>
  </si>
  <si>
    <t>FORTALECIMIENTO DE LA PROMOCIÓN, PREVENCIÓN Y CONTROL DE LAS ENFERMEDADES TRANSMITIDAS POR VECTORES</t>
  </si>
  <si>
    <t xml:space="preserve"> FONDO SECCIONAL DE SALUD (Programas Nal)     </t>
  </si>
  <si>
    <t>INMUNOPREVENIBLES</t>
  </si>
  <si>
    <t>MANTENIMIENTO  LAS COBERTURAS DE VACUNACION  EN  LA POBLACION OBJETO DEL DEPARTAMENTO DEL PUTUMAYO .</t>
  </si>
  <si>
    <t>SALUD PUBLICA EN EMERGENCIAS Y DESASTRES</t>
  </si>
  <si>
    <t>GESTION EN EMERGENCIAS Y DESASTRES</t>
  </si>
  <si>
    <t>APOYO EN LA OPERACIÓN DEL CENTRO REGULADOR DE URGENCIAS Y EMERGENCIAS CRUE DEL DEPARTAMENTO DEL PUTUMAYO</t>
  </si>
  <si>
    <t>37% PARTICIPACION DE LA SALUD LIC. NACIONAL - ASEGURAMIENTO</t>
  </si>
  <si>
    <t>37% PARTICIPACION DE LA SALUD LIC. EXTRANJERO - ASEGURAMIENTO</t>
  </si>
  <si>
    <t>14% PARTICIPACION DE LA SALUD, LIC. EXTRANJERO - ASEGURAMIENTO</t>
  </si>
  <si>
    <t>37%  DERECHO EXPLOTA. MONOPOLIO PCC. E INTROD. LIC. DESTILADOS - LIBRE INVERSION</t>
  </si>
  <si>
    <t>14%  DERECHO EXPLOTA. MONOPOLIO PCC. E INTROD. LIC. DESTILADOS - LIBRE INVERSION</t>
  </si>
  <si>
    <t>GESTIÓN DIFERENCIAL DE POBLACIONES VULNERABLES</t>
  </si>
  <si>
    <t>SALUD INFANTIL Y JUVENIL  EN POBLACIONES VULNERABLES</t>
  </si>
  <si>
    <t>PREVENCION DE LA ENFERMEDADES PREVALENTES DE LA INFANCIA EN LA POBLACION  INFANTIL DEL DEPARTAMENTO</t>
  </si>
  <si>
    <t>SALUD EN POBLACIONES ETNICAS</t>
  </si>
  <si>
    <t>FORTALECIMIENTO DE LA SALUD DE LOS PUEBLOS INDIGENAS DEL PUTUMAYO</t>
  </si>
  <si>
    <t>14% PARTICIPACION DE LA SALUD, LIC. NACIONAL - ASEGURAMIENTO</t>
  </si>
  <si>
    <t>RENDIMIENTO FONDO DE INVERSION SALUD</t>
  </si>
  <si>
    <t>VICTIMAS</t>
  </si>
  <si>
    <t>FORTALECIMIENTO DEL PROGRAMA DE ATENCIÓN PSICOSOCIAL Y SALUD INTEGRAL A VÍCTIMAS DEL CONFLICTO ARMADO PAPSIVI,  E IMPLEMENTAR   ACCIONES ENFOCADAS AL RESTABLECIMIENTO DE LOS DERECHOS, ACCIONES PARA MANTENER LA SALUD Y MINIMIZAR COMPORTAMIENTOS DAÑINOS EN LA POBLACIÓN  VÍCTIMA DE MINAS EN EL DEPARTAMENTO DEL PUTUMAYO.</t>
  </si>
  <si>
    <t>DISCAPACIDAD</t>
  </si>
  <si>
    <t>FORTALECIMIENTO DE ESTRATEGIAS DE REHABILITACIÓN PARA PERSONAS CON DISCAPACIDAD, SU FAMILIA Y COMUNIDAD; Y  FORTALECIMIENTO DEL BANCO DE PRODUCTOS DE APOYO A BENEFICIO DE LAS PERSONAS CON DISCAPACIDAD DEL DEPARTAMENTO DEL PUTUMAYO</t>
  </si>
  <si>
    <t>SALUD Y GENERO</t>
  </si>
  <si>
    <t>IMPLEMENTACIÓN DE ESTRATEGIAS PARA REDUCIR LA INEQUIDAD Y DISCRIMINACION DE GENERO</t>
  </si>
  <si>
    <t>ENVEJECIMIENTO Y VEJEZ</t>
  </si>
  <si>
    <t>FORTALECIMIENTO DE LOS DERECHOS DE LA POBLACIÓN ADULTO MAYOR DEL DEPARTAMENTO Y PROMOCIÓN DEL ENVEJECIMIENTO ACTIVO Y PROGRAMAS</t>
  </si>
  <si>
    <t>FORTALECIMIENTO DE LA AUTORIDAD SANITARIA</t>
  </si>
  <si>
    <t xml:space="preserve">GESTION DE LA SALUD PÚBICA </t>
  </si>
  <si>
    <t>FORTALECIMIENTO DE LA GESTION DE LA SALUD PUBLICA</t>
  </si>
  <si>
    <t>S.G.P. RENDI. SALUD PUBLICA</t>
  </si>
  <si>
    <t>FONDO ROTATORIO DE ESTUPEFACIENTES</t>
  </si>
  <si>
    <t xml:space="preserve">VIGILANCIA EN SALUD PUBLICA </t>
  </si>
  <si>
    <t>FORTALECIMIENTO DE LAS ACCIONES DE VIGILANCIA EPIDEMIOLOGICA Y DE ESTADISTICAS VITALES EN EL DEPARTAMENTO DE PUTUMAYO</t>
  </si>
  <si>
    <t>VIGILANCIA DEL LABORATORIO DE SALUD PUBLICA</t>
  </si>
  <si>
    <t>FORTALECIMIENTO DEL DIAGNOSTICO DE LOS EVENTOS DE INTERES EN SALUD PUBLICA</t>
  </si>
  <si>
    <t xml:space="preserve">APOYO PARA EL ASEGURAMIENTO  EN SALUD Y LA PRESTACION DEL SERVICIO DE SALUD DE LA POBLACION POBRE NO AFILIADA EN EL DEPARTAMENTO DE PUTUMAYO </t>
  </si>
  <si>
    <t>PUTUMAYO INCLUYENTE Y CON EQUIDAD EN SALUD</t>
  </si>
  <si>
    <t xml:space="preserve"> S.G.P. PRESTA. SERV. POBLA. POBRE NO AFILIADA        </t>
  </si>
  <si>
    <t>S.G.P. SUBS. OFE. APOR. PATR.SIN SIT.DE FON.</t>
  </si>
  <si>
    <t>IVA LICORES 75% INVERSION SSF. - ASEGURAMIENTO</t>
  </si>
  <si>
    <t>IVA CERVEZA PRODUCCION NACIONAL. PARA LA SALUD - ASEGURAMIENTO</t>
  </si>
  <si>
    <t>IVA CERVEZA PRODUCCION EXTRANJERA. PARA LA SALUD - ASEGURAMIENTO</t>
  </si>
  <si>
    <t>IMP. CIGARRILLO PROD.  NACIONAL  COMPONENTE ESPECIFICO - ASEGURAMIENTO</t>
  </si>
  <si>
    <t>IMP. CIGARRILLO PROD. NACIONAL ADVALOREM - ASEGURAMIENTO</t>
  </si>
  <si>
    <t>IMP. CIGARRILLO PROD.  EXTRANJERA COMPONENTE ESPECIFICO - ASEGURAMIENTO</t>
  </si>
  <si>
    <t>IMP. CIGARRILLO PROD.  EXTRANJERA COMPONENTE ADVALOREM - ASEGURAMIENTO</t>
  </si>
  <si>
    <t>APUESTAS PERMANENTES O CHANCE - ASEGURAMIENTO</t>
  </si>
  <si>
    <t>IMPUESTO A LOTERIAS FORANEAS - ASEGURAMIENTO</t>
  </si>
  <si>
    <t>ETESA-  PREMIOS CADUCOS (NO COBRADOS) - ASEGURAMIENTO</t>
  </si>
  <si>
    <t>COLJUEGOS EICE 75% INVERSION - ASEGURAMIENTO</t>
  </si>
  <si>
    <t>MEJORAMIENTO DE LA CALIDAD DE LA ATENCION DE SALUD EN EL MARCO  DEL SISTEMA OBLIGATORIO DE GARANTIA DE LA CALIDAD SOGCS</t>
  </si>
  <si>
    <t>APOYO A LA PRESTACION DE SERVICIOS DE SALUD A LA POBLACION AFILIADA  AL REGIMEN SUBSIDIADO EN SERVICIOS Y TECNOLOGIAS SIN COBERTURA EN EL POS</t>
  </si>
  <si>
    <t xml:space="preserve">S.G.P.  PRESTA. SERV. POBLA. POBRE NO AFILIADA      </t>
  </si>
  <si>
    <t>S.G.P. RENDI. FINAN. PRES. SERVICIOS.</t>
  </si>
  <si>
    <t>37%   PRODUCCION   NACIOAL.  PARA LA SALUD - PREST. SERV.</t>
  </si>
  <si>
    <t>LICORES 37%   PRODUCCION   EXTRANJERA.  PARA LA SALUD - PREST. SERV.</t>
  </si>
  <si>
    <t>LICORES 37%   PRODUCCION   EXTRANJERA.  PARA LA SALUD - ASEGURAMIENTO</t>
  </si>
  <si>
    <t>LICORES 37%   PRODUCCION   NACIOAL.  PARA LA SALUD - ASEGURAMIENTO</t>
  </si>
  <si>
    <t>IVA   CERVEZA   PRODUCCION  NACIONAL.      PARA LA SALUD - PREST. SERV.</t>
  </si>
  <si>
    <t>IVA CERVEZA PRODUCCION EXTRANJERA. PARA LA SALUD - PREST. SERV</t>
  </si>
  <si>
    <t>37% PARTICIPACION DE LA SALUD LIC. NACIONAL - PREST. SERV.</t>
  </si>
  <si>
    <t>14% PARTICIPACION DE LA SALUD, LIC. NACIONAL - PREST. SERV.</t>
  </si>
  <si>
    <t>37% PARTICIPACION DE LA SALUD LIC. EXTRANJERO - PREST. SERV.</t>
  </si>
  <si>
    <t>14% PARTICIPACION DE LA SALUD, LIC. EXTRANJERO - PREST. SERV.</t>
  </si>
  <si>
    <t xml:space="preserve">FORTALECIMIENTO DE LAS CONDICIONES DE SEGURIDAD Y SALUD LABORAL EN EL DEPARTAMENTO DE PUTUMAYO    </t>
  </si>
  <si>
    <t>SALUD AMBIENTAL</t>
  </si>
  <si>
    <t>INCLUSIÓN SOCIAL PARA EL BUEN VIVIR</t>
  </si>
  <si>
    <t>NUESTRA HERENCIA:  PRIMERA INFANCIA, INFANCIA Y ADOLESCENCIA.</t>
  </si>
  <si>
    <t>PRIMERA INFANCIA CRECIENDO EN AMBIENTES SANOS Y SEGUROS</t>
  </si>
  <si>
    <t>APOYO PARA GARANTIZAR EL DERECHO A LA IDENTIDAD DE NINOS Y NIÑAS EN EL DEPARTAMENTO DEL PUTUMAYO DE ACUERDO A SU CICLO VITAL</t>
  </si>
  <si>
    <t>FAMILIA, ESTADO Y SOCIEDAD UNIDOS POR LA PROTECCION DE NIÑOS, NIÑAS Y ADOLESCENTES</t>
  </si>
  <si>
    <t>APOYO DE ESTRATEGIA DE COMUNICACIÓN Y MOVILIZACIÓN SOCIAL PARA LA ERRADICACIÓN DE TRABAJO INFANTIL</t>
  </si>
  <si>
    <t xml:space="preserve"> APOYO PARA LA CONMEMORACION DE LA NIÑEZ Y RECREACIÓN</t>
  </si>
  <si>
    <t>FORTALECIMIENTO DE LAS MEDIDAS Y ACCIONES DE PREVENCIÓN Y ATENCIÒN DE NIÑOS,NIÑAS, ADOLESCENTES Y JOVENES EN PROCESOS DE RESPONSABILIDAD PENAL</t>
  </si>
  <si>
    <t>FORTALECIMIENTO A PROYECTOS INSTITUCIONALES RECREATIVOS, ARTISTICOS, CULTURALES, AMBIENTALES  Y TECNOLOGICOS PARA EL APROVECHAMIENTO DEL TIEMPO LIBRE Y  FORMACIÓN DE UNA CULTURA AMBIENTAL DIRIGIDA A NIÑOS, NÑAS, ADOLESCENTES Y JOVENES</t>
  </si>
  <si>
    <t>APOYO PARA REALIZAR  PREVENCIÒN DEL RECLUTAMIENTO /UTILIZACION  Y VIOLENCIA SEXUAL DE NIÑOS, NIÑAS Y ADOLESCENTES.</t>
  </si>
  <si>
    <t>NIÑOS, NIÑAS Y ADOLESCENTES, UN COMPROMISO DE ESTADO</t>
  </si>
  <si>
    <t>APOYO A LA   REALIZACIÓN DE LA RENDICIÓN PUBLICA DE CUENTAS DE PRIMERA INFANCIA INFANCIA ADOLESCENCIA Y JUVENTUD.</t>
  </si>
  <si>
    <t>APOYO PARA LA SOCIALIZACIÓN, IMPLEMENTACIÓN, SEGUIMIENTO Y EVALUACIÓN DE LA POLITICA PUBLICA DE INFANCIA Y ADOLESCENCIA.</t>
  </si>
  <si>
    <t xml:space="preserve"> JUVENTUD FUERZA DE TRANSFORMACION  </t>
  </si>
  <si>
    <t>CIUDADANIA JUVENIL</t>
  </si>
  <si>
    <t xml:space="preserve"> APOYO A PROCESOS FORMATIVOS, ORGANIZATIVOS Y CULTURALES JUVENILES EN EL DEPARTAMENTO DEL PUTUMAYO QUE APORTEN A LA CONSTRUCCION DE PAZ.</t>
  </si>
  <si>
    <t xml:space="preserve"> FORMULACION, SEGUIMIENTO Y O CONTROL DE  LA POLITICA PUBLICA DE JUVENTUD</t>
  </si>
  <si>
    <t>PUTUMAYO TERRITORIO DE IGUALDAD Y EQUIDAD DE GENERO.</t>
  </si>
  <si>
    <t>MUJER Y EQUIDAD DE GENERO.</t>
  </si>
  <si>
    <t>APOYO Y FORTALECIMIENTO DE ACCIONES PARA  LA EQUIDAD DE GENERO CON ENFOQUE DIFERENCIAL.</t>
  </si>
  <si>
    <t>JUNTOS TRANSFORMANDO LA POBLACION EN CONDICIÓN DE DISCAPACIDAD.</t>
  </si>
  <si>
    <t>FORTALECIMIENTO DE  LA GESTION EN DISCAPACIDAD</t>
  </si>
  <si>
    <t>APOYO A LA FORMULACIÓN Y/O ARTICULACIÓN DE LA POLITICA PUBLICA DE DISCAPACIDAD.</t>
  </si>
  <si>
    <t xml:space="preserve"> APOYO Y FORTALECIMIENTO DE ATENCIÓN A LA POBLACIÓN EN SITUACION DE DISCAPACIDAD.</t>
  </si>
  <si>
    <t>MAS AÑOS, MAS SABIDURIA, ATENCION INTEGRAL Y SOCIAL AL ADULTO MAYOR.</t>
  </si>
  <si>
    <t>DIGNIFICACION DEL ENVEJECIMENTO</t>
  </si>
  <si>
    <t>APOYO PARA LA REALIZACIÓN DE ENCUENTROS DE ADULTO MAYOR CON ENFOQUE DIFERENCIAL</t>
  </si>
  <si>
    <t xml:space="preserve">APOYO PARA LA ATENCIÓN INTEGRAL DE ADULTOS MAYORES EN CONDICIÓN DE VULNERABILIDAD </t>
  </si>
  <si>
    <t>ADULTO MAYOR</t>
  </si>
  <si>
    <t>RENDIMIENTO FINANCI  -  ADULTO MAYOR</t>
  </si>
  <si>
    <t>POBLACIÓN CARCELARIA CON INCLUSION SOCIAL.</t>
  </si>
  <si>
    <t>APOYO INTEGAL A LA POBLACION PRIVADA DE SU LIBERTAD</t>
  </si>
  <si>
    <t>APOYO Y FORTALECIMIENTO DE ATENCIÓN DE LA POBLACIÓN PRIVADA DE SU LIBERTAD</t>
  </si>
  <si>
    <t xml:space="preserve"> APOYO A ACTIVIDADES LUDICAS Y DEPORTIVAS DIRIGIDAS A LA POBLACION PRIVADA DE SU LIBERTAD EN EL DEPARTAMENTO DEL PUTUMAYO</t>
  </si>
  <si>
    <t>ETNIAS</t>
  </si>
  <si>
    <t>PERVIVENCIA ETNICA Y CULTURAL</t>
  </si>
  <si>
    <t xml:space="preserve">DERECHOS Y PARTICIPACION DE LOS PUEBLOS INDIGENAS </t>
  </si>
  <si>
    <t xml:space="preserve">FORTALECIMIENTO ORGANIZACIONAL DE LOS PUEBLOS INDIGENAS DEL DEPARTAMENTO DEL PUTUMAYO </t>
  </si>
  <si>
    <t xml:space="preserve">APOYO A LA CARACTERIZACION DE LOS PUEBLOS INDIGENAS DEL DEPARTAMENTO DEL PUTUMAYO </t>
  </si>
  <si>
    <t xml:space="preserve">RECONOCIMIENTO Y PROTECCION ACORDE AL DECENIO INTERNACIONAL  AFRODESCENDIENTE </t>
  </si>
  <si>
    <t xml:space="preserve">APOYO A LA CARACTERIZACION DE LAS COMUNIDADES AFRODESCENDIENTES EN EL DEPARTAMENTO DEL PUTUMAYO </t>
  </si>
  <si>
    <t>FORTALECER EL EMPODERAMIENTO Y LIDERAZGO DE LAS COMUNIDADES AFRODESCENDIENTES DEL DEPARTAMENTO DEL PUTUMAYO</t>
  </si>
  <si>
    <t>PUTUMAYO, DEPORTE, CONVIVENCIA Y PAZ</t>
  </si>
  <si>
    <t xml:space="preserve">DEPORTE , GENERADOR DE  CONVIVENCIA Y PAZ </t>
  </si>
  <si>
    <t xml:space="preserve"> INCLUSION SOCIAL  A TRAVES DE LA PRACTICA DEL DEPORTE,  LA ACTIVIDAD FISICA Y LA RECREACION</t>
  </si>
  <si>
    <t>APORTES PARA LA CAPACITACION Y ACTUALIZACION DE AUTORIDADES DE JUZGAMIENTO DEPORTIVO DEL DEPARTAMENTO DEL PUTUMAYO.</t>
  </si>
  <si>
    <t>APORTES PARA LA CAPACITACION Y FORMACION DE FORMADORES,  DOCENTES DE PREESCOLAR, BASICA Y EDUCACION FISICA DEL DEPARTAMENTO DEL PUTUMAYO</t>
  </si>
  <si>
    <t>APORTES PARA LA REALIZACION DE CAMPEONATOS Y COMPETENCIAS DEL SECTOR COMUNITARIO Y ETNICO DEL DEPARTAMENTO DEL PUTUMAYO</t>
  </si>
  <si>
    <t>APORTES PARA REALIZACION DEL RECONOCIMIENTO, CONMEMORACION Y DESARROLLO DE ACTIVIDADES EN EL MARCO DEL DECENIO INTERNACIONAL  DE LAS COMUNIDADES AFRO DEL DEPARTAMENTO DEL PUTUMAYO</t>
  </si>
  <si>
    <t>FOMENTO DE ACTIVIDADES DEPORTIVAS Y RECREATIVAS DEL DEPORTE SOCIAL COMUNITARIO PARA PERSONAS EN SITUACION DE DISCAPACIDAD</t>
  </si>
  <si>
    <t>APORTES PARA EL INCREMENTO DE LA PRACTICA REGULAR DE LA ACTIVIDAD FISICA EN EL PROGRAMA DE HABITOS Y ESTILOS DE VIDA SALUDABLE. EN EL DEPARTAMENTO DEL PUTUMAYO.</t>
  </si>
  <si>
    <t>APOYO CON ESTIMULOS DE ESTUDIO A DEPORTISTAS DESTACADOS DEL DEPARTAMENTO.</t>
  </si>
  <si>
    <t xml:space="preserve">FOMENTO DEL DEPORTE Y RECREACION PARA LA PRIMERA  INFANCIA, INFANCIA, ADOLESCENCIA, JUVENTUD. </t>
  </si>
  <si>
    <t>APORTES PARA LA REALIZACION DE LOS JUEGOS DEL SECTOR EDUCATIVO: SUPERATE - INTERCOLEGIADOS</t>
  </si>
  <si>
    <t xml:space="preserve">APORTES PARA EL FOMENTO DE ACTIVIDADES RECREATIVAS - DEPORTIVAS Y APROVECHAMIENTO DEL TIEMPO LIBRE PARA LA PRIMERA INFANCIA. INFANCIA, ADOLESCENCIA Y JUVENTUD DEL DEPARTAMENTO DEL PUTUMAYO. </t>
  </si>
  <si>
    <t>APORTES CON ASISTENCIA TECNICA E IMPLEMENTACION DEPORTIVA A LAS ESCUELAS DE FORMACION DEPORTIVA DEL DEPARTAMENTO DEL PUTUMAYO.</t>
  </si>
  <si>
    <t>POSICIONAMIENTO Y LIDERZGO DEPORTIVO DEL DEPARTAMENTO.</t>
  </si>
  <si>
    <t>APORTES PARA LA REALIZACION DE CAMPEONATOS Y COMPETENCIAS DEPARTAMENTALES, REGIONALES,NACIONALES E INTERNACIONALES DEL DEPORTE ASOCIADO Y ADAPTADO DEL DEPARTAMENTO DEL PUTUMAYO</t>
  </si>
  <si>
    <t>PUTUMAYO TERRITORIO DE CULTURA, CONVIVENCIA Y PAZ</t>
  </si>
  <si>
    <t xml:space="preserve">PUTUMAYO,TERRITORIO DE  CULTURA, CONVIVENCIA Y PAZ </t>
  </si>
  <si>
    <t>FORTALECIMIENTO DE LAS INSTANCIAS, ESPACIOS Y PROCESOS DEL SISTEMA DEPARTAMENTAL  DE CULTURA DEL  PUTUMAYO</t>
  </si>
  <si>
    <t xml:space="preserve">SERVICIOS BIBLIOTECARIOS </t>
  </si>
  <si>
    <t xml:space="preserve">APOYO EN LA OPERATIVIDAD,  FUNCIONAMIENTO   Y SOSTENIBILIDAD DE LA RED DEPARTAMENTAL   DE BIBLIOTECAS PÚBLICAS DEL PUTUMAYO </t>
  </si>
  <si>
    <t xml:space="preserve">DESARROLLO DE ACTIVIDADES Y PROGRAMAS DE PROMOCIÓN DE LECTURA Y ESCRITURA EN  EL DEPARTAMENTO DEL PUTUMAYO </t>
  </si>
  <si>
    <t>ESTAMPILLAS DEL ORDEN DEPARTAMENTAL - CULTURA</t>
  </si>
  <si>
    <t xml:space="preserve">CREACIÓN, FORMACIÓN Y DESARROLLO ARTISTICO CULTURAL </t>
  </si>
  <si>
    <t xml:space="preserve">DESARROLLO DE PROCESOS DE FORMACIÓN ARTÍSTICA EN ARTICULACION CON LOS MUNICIPIOS DE PARTAMENTO DEL PUTUMAYO  </t>
  </si>
  <si>
    <t>CAPACITACIÓN EN EMPRENDIMIENTO Y  GESTION CULTURAL  PARA  FORJADORES Y AGENTES CULTURALES   EN EL DEPARTAMENTO DEL PUTUMAYO</t>
  </si>
  <si>
    <t>FOMENTO A EXPRESIONES ARTISTICAS CULTURALES EN EL DEPARTAMENTO DEL PUTUMAYO (CONVOCATORIA ESTIMULOS Y CONCERTACIÓN)</t>
  </si>
  <si>
    <t>APOYO PARA EL FORTALECIMIENTO DE LAS ESCUELAS MUNICIPALES DE MÚSICA EN EL DEPARTAMENTO DEL PUTUMAYO</t>
  </si>
  <si>
    <t xml:space="preserve">DOTACIÓN DE  INSTRUMENTOS, VESTUARIO, MOBILIARIO Y OTROS ELEMENTOS PARA EL FUNCIONAMIENTO DE LOS PROCESOS DE FORMACIÓN EN EL DEPARTAMENTO DEL PUTUMAYO </t>
  </si>
  <si>
    <t xml:space="preserve">APOYO A LA REALIZACIÓN DE EVENTOS, ENCUENTROS, CELEBRACIONES, FESTIVALES, FERIAS Y FIESTAS ARTÍSTICAS Y CULTURALES EN EL DEPARTAMENTO DEL PUTUMAYO </t>
  </si>
  <si>
    <t>APOYO A PROCESOS CULTURAL Y/O ARTÍSTICO  PARA POBLACIÓN EN SITUACIÓN DE DISCAPACIDAD DEL DEPARTAMENTO DEL PUTUMAYO</t>
  </si>
  <si>
    <t>4% IVA TELEFONIA   .   MÓVIL</t>
  </si>
  <si>
    <t xml:space="preserve"> FORTALECIMIENTO DE  PROCESOS DE COMUNICACIÓN  Y LA GENERACION DE  CONTENIDOS CULTURALES A TRAVES DE LOS MEDIOS DE COMUNICACIÓN  EN EL DEPARTAMENTO DEL PUTUMAYO </t>
  </si>
  <si>
    <t>APOYO A LA CIRCULACION DE GRUPOS ARTÍSTICOS Y ARTISTAS DEL DEPARTAMENTO DEL PUTUMAYO  EN  GIRAS CULTURALES</t>
  </si>
  <si>
    <t xml:space="preserve"> DIVERSIDAD Y  PATRIMONIO CULTURAL DE PUTUMAYO  ETNICO Y CAMPESINO</t>
  </si>
  <si>
    <t xml:space="preserve">APOYO A LA PROTECCIÓN, DIFUSIÓN Y VALORACIÓN DEL PATRIMONIO CULTURAL DEL DEPARTAMENTO DEL PUTUMAYO </t>
  </si>
  <si>
    <t xml:space="preserve">DESARROLLO DE ACTIVIDADES DE CAPACITACION, INVESTIGACIÓN E IDENTIFICACIÓN DEL PATRIMONIO CULTURAL DE LAS COMUNIDADES ETNICAS DEL DEPARTAMENTO DEL PUTUMAYO </t>
  </si>
  <si>
    <t xml:space="preserve">PROTECCION Y PROMOCION DE LAS MANIFESTACIONES CULTURALES DE LAS COMUNIDADES ETNICAS  Y CAMPESINAS DEL PUTUMAYO </t>
  </si>
  <si>
    <t xml:space="preserve">DESARROLLO, RECONOCIMIENTO, CONMEMORACION DE ACTIVIDADES EN EL MARCO DEL DECENIO INTERNACIONAL DE LAS COMUNIDAES AFRO DEL DEPARTAMENTO DEL PUTUMAYO </t>
  </si>
  <si>
    <t>GESTION DEL RIESGO</t>
  </si>
  <si>
    <t>GESTION DE RIESGO DE DESASTRES</t>
  </si>
  <si>
    <t>MEDIO AMBIENTE Y CAMBIO CLIMÁTICO</t>
  </si>
  <si>
    <t>CONSERVACION DE LA MADRE TIERRA PARA UN PUTUMAYO VERDE</t>
  </si>
  <si>
    <t>APOYO A LA COFINANCIACION Y/O ADQUISICIÓN  DE ÁREAS DE IMPORTANCIA ESTRATÉGICA QUE ABASTECEN ACUEDUCTOS EN EL DEPARTAMENTO DEL PUTUMAYO.</t>
  </si>
  <si>
    <t>1% MEDIO AMBIENTE.               I.C.L.D.</t>
  </si>
  <si>
    <t>PREPARACION Y MANEJO DE DESASTRES</t>
  </si>
  <si>
    <t>FORMULACIÓN DE PLANES COMUNITARIOS FRENTE A EVENTOS RECURRENTES COMO INUNDACIONES O CRECIENTES SÚBITAS.</t>
  </si>
  <si>
    <t>IMPLEMENTACIÓN DE SISTEMAS DE ALERTA TEMPRANA EN EL DEPARTAMENTO DE PUTUMAYO.</t>
  </si>
  <si>
    <t>APOYO A PROGRAMAS DE REASENTAMIENTOS COLECTIVOS EN EL DEPARTAMENTO DE PUTUMAYO</t>
  </si>
  <si>
    <t>FONDO DE RIESGO ORD-745/2017</t>
  </si>
  <si>
    <t>FORTALECIMIENTO DEL SISTEMA DEPARTAMENTAL Y MUNICIPAlES DE GESTION DE RIESGOS DE DESASTRES</t>
  </si>
  <si>
    <t>FORTALECIMIENTO  DE LOS GRUPOS DE SOCORRO DEL DEPARTAMENTO DE PUTUMAYO</t>
  </si>
  <si>
    <t>IMPLEMENTACIÓN DE LA RED DEPARTAMENTAL DE COMUNICACIONES PARA EMERGENCIAS Y DESASTRES.</t>
  </si>
  <si>
    <t>ASISTENCIA TÉCNICA DEL SISTEMA DEPARTAMENTAL Y MUNICIPALES DE GESTIÓN DE RIESGOS DE DESASTRES.</t>
  </si>
  <si>
    <t>ESTAMPILLA BOMBERIL</t>
  </si>
  <si>
    <t>FONDO DE RIESGO- SIMULACROS ORD 749/2017</t>
  </si>
  <si>
    <t>DOTANDO A LA GENTE, INFRAESTRUCTURA PARA EL BUEN VIVIR.</t>
  </si>
  <si>
    <t>VIAS Y TRANSPORTE</t>
  </si>
  <si>
    <t>INTERVENCIONES A  LA RED DE CARRETERAS DEL DEPARTAMENTO DE PUTUMAYO</t>
  </si>
  <si>
    <t>MEJORAMIENTO DE LA RED DE CARRETERAS  DEL DEPARTAMENTO DE PUTUMAYO</t>
  </si>
  <si>
    <t>APOYO A LA EJECUCION DEL PLAN VIAL REGIONAL ENFOCADO AL FORTALECIMIENTO DE LA RED VIAL SECUNDARIA DEL DEPARTAMENTO DEL PUTUMAYO</t>
  </si>
  <si>
    <t>A.C.P.M.</t>
  </si>
  <si>
    <t>RENDI. FINAN. ACPM</t>
  </si>
  <si>
    <t>MEJORAMIENTO DE LA RED VIAL TERCIARIA DEL DEPARTAMENTO</t>
  </si>
  <si>
    <t>MANTENIMIENTO DE LA RED DE CARRETERAS  DEL  DEPARTAMENTO DE PUTUMAYO</t>
  </si>
  <si>
    <t>MANTENIMIENTO DE LA RED VIAL SECUNDARIA DEL DEPARTAMENTO</t>
  </si>
  <si>
    <t>MANTENIMIENTO DE LA RED VIAL TERCIARIA DEL DEPARTAMENTO</t>
  </si>
  <si>
    <t>MEJORAMIENTO DE LA RED VIAL URBANA DE LOS MUNICIPIOS</t>
  </si>
  <si>
    <t>APOYO AL MEJORAMIENTO DE LA RED VIAL URBANA DE LOS MUNICIPIOS</t>
  </si>
  <si>
    <t>MEJORAMIENTO DE LA RED PÚBLICA DE CAMINOS VEREDALES EN EL DEPARTAMENTO DE PUTUMAYO</t>
  </si>
  <si>
    <t>MEJORAMIENTO DE CAMINOS VEREDALES</t>
  </si>
  <si>
    <t>APOYO AL MEJORAMIENTO DE CAMINOS VEREDALES</t>
  </si>
  <si>
    <t>MEJORAMIENTO DE CAMINOS VEREDALES EN TERRITORIOS ETNICOS</t>
  </si>
  <si>
    <t xml:space="preserve">MEJORAMIENTO DE VIAS Y CAMINOS EN TERRITORIOS ÉTNICOS DE PUTUMAYO </t>
  </si>
  <si>
    <t>INTERVENCIONES A LA INFRAESTRUCTURA FLUVIAL Y AEROPORTUARIA EN EL DEPARTAMENTO DE PUTUMAYO</t>
  </si>
  <si>
    <t>MEJORAMIENTO DE LA INFRAESTRUCTURA FLUVIAL DEL DEPARTAMENTO</t>
  </si>
  <si>
    <t>APOYO AL MEJORAMIENTO DE LA INFRAESTRUCTURA FLUVIAL PARA LOS RIOS NAVEGABLES DEL PUTUMAYO</t>
  </si>
  <si>
    <t>TRANSPORTE MULTIMODAL EFICIENTE</t>
  </si>
  <si>
    <t>APOYO A LA CONSTRUCCIÓN DE  TERMINALES TERRESTRES REGIONALES</t>
  </si>
  <si>
    <t>SERVICIOS PUBLICOS DOMICILIARIOS</t>
  </si>
  <si>
    <t>ENERGÍA</t>
  </si>
  <si>
    <t>ENERGIA DE CALIDAD</t>
  </si>
  <si>
    <t>REMODELACION DE REDES ELÉCTRICAS</t>
  </si>
  <si>
    <t>AGUA Y SANEAMIENTO BÁSICO. PAP-PDA</t>
  </si>
  <si>
    <t>MEJOR INFRAESTRUCTURA DE ACUEDUCTO PARA EL CAMPO Y LAS CIUDADES</t>
  </si>
  <si>
    <t>CONSTRUCCION Y/O OPTIMIZACION DE ACUEDUCTOS EN EL SECTOR URBANO</t>
  </si>
  <si>
    <t>S- G- P. AGUA POTABLE Y S.B.</t>
  </si>
  <si>
    <t>CONSTRUCCION Y/O OPTIMIZACION DE ACUEDUCTOS EN EL SECTOR RURAL</t>
  </si>
  <si>
    <t xml:space="preserve">MEJOR INFRAESTRUCTURA PARA  ALCANTARILLADO PARA  EL CAMPO Y LAS CIUDADES </t>
  </si>
  <si>
    <t>CONSTRUCCION Y/O OPTIMIZACION DE ALCANTARILLADOS EN EL SECTOR URBANO</t>
  </si>
  <si>
    <t>ESTAMPILLAS  - DLLO DEPARTAMENTAL</t>
  </si>
  <si>
    <t>CONSTRUCCION Y/O OPTIMIZACION DE ALCANTARILLADOS EN EL SECTOR RURAL</t>
  </si>
  <si>
    <t>ELECTRIFICACION</t>
  </si>
  <si>
    <t>VIVIENDA</t>
  </si>
  <si>
    <t>VIVIENDA DIGNA PARA LA POBLACION DEL DEPARTAMENTO DEL PUTUMAYO</t>
  </si>
  <si>
    <t xml:space="preserve">MEJORAMIENTO DE VIVIENDA </t>
  </si>
  <si>
    <t>APOYO A PROGRAMAS  DE MEJORAMIENTO PARA VIVIENDA EN EL DEPARTAMENTO DE PUTUMAYO, CON ENFOQUE DIFERENCIAL INTEGRAL</t>
  </si>
  <si>
    <t xml:space="preserve">INFRAESTRUCTURA PARA EL DESARROLLO Y BIENESTAR SOCIAL </t>
  </si>
  <si>
    <t>MONOPOLIO LICORES - 14% PARTICIPACION DE EDUCACION - NACIONAL</t>
  </si>
  <si>
    <t>ESPACIOS PÚBLICOS PARA LA PAZ, LA SEGURIDAD Y LA CONVIVENCIA CIUDADANA.</t>
  </si>
  <si>
    <t>APOYO A LA INFRAESTRUCTURA PARA LA PAZ , LA SEGURIDAD Y LA CONVIVENCIA CIUDADANA EN EL DEPARTAMENTO DE PUTUMAYO.</t>
  </si>
  <si>
    <t>INFRAESTRUCTURA PARA FORTALECER EL TEJIDO SOCIAL</t>
  </si>
  <si>
    <t>INFRAESTRUCTURA DEPORTIVA - RECREATIVA</t>
  </si>
  <si>
    <t>APOYO PARA LA INFRAESTRUCTURA PARA  DEPORTE Y RECREACION EN EL DEPARTAMENTO DEL PUTUMAYO</t>
  </si>
  <si>
    <t>ESTAMPILLA DLLO DEPARTAMENTAL</t>
  </si>
  <si>
    <t xml:space="preserve"> CONSTRUYENDO INFRAESTRUCTURA EDUCATIVA  PARA LA PAZ.</t>
  </si>
  <si>
    <t>APOYO PARA LA INFRAESTRUCTURA DEL SECTOR EDUCATIVO EN EL DEPARTAMENTO DEL PUTUMAYO</t>
  </si>
  <si>
    <t>INFRAESTRUCTURA INSTITUCIONAL</t>
  </si>
  <si>
    <t>FORTALECIMIENTO DE LA INFRAESTRUCTURA DE LAS ZONAS DE FRONTERA..</t>
  </si>
  <si>
    <t>3% Participacion introduccion y comercializacion de licores Nacionales   -DEPORTE</t>
  </si>
  <si>
    <t>3% Participacion introduccion y comercializacion de licores extranjeras   -DEPORTE</t>
  </si>
  <si>
    <t>3% Derechos de explotación ejercicio del monopolio sobre la producción e introducción de licores destilados</t>
  </si>
  <si>
    <t xml:space="preserve">3% DE PRODUCCIÓN EXTRANJERA PARA DEPORTE VINOS APERITIVOS Y SIMILARES                  </t>
  </si>
  <si>
    <t xml:space="preserve">3% DE PRODUCCIÓN NACIONAL PARA DEPORTE VINOS APERITIVOS Y SIMILARES                  </t>
  </si>
  <si>
    <t>14% Participacion introduccion y comercializacion de licores Nacionales</t>
  </si>
  <si>
    <t xml:space="preserve">SANIDAD ANIMAL Y VEGETAL </t>
  </si>
  <si>
    <t>PUTUMAYO CENTRO DE DESARROLLO ECONOMICO SOSTENIBLE DEL SUR DEL PAIS</t>
  </si>
  <si>
    <t>DESARROLLO MINERO</t>
  </si>
  <si>
    <t xml:space="preserve">DESARROLLO MINERO </t>
  </si>
  <si>
    <t>APOYO A UNIDADES CON BUENAS PRÁCTICAS  Y TRANSFERENCIA DE TECNOLOGÍAS MINERAS PARA MITIGAR LOS PASIVOS AMBIENTALES EN EL DEPARTAMENTO DE PUTUMAYO</t>
  </si>
  <si>
    <t>APOYO A LOS PROCESOS DE LEGALIZACION DE UNIDADES MINERAS ARTESANALES</t>
  </si>
  <si>
    <t>APOYAR EN LA CAPACITACIÓN Y ASISTENCIA TECNICA DE MINEROS EN LEGISLACIÓN MINERO-AMBIENTAL VIGENTE Y EN SISTEMAS ASOCIATIVOS, DE FORMACIÓN EMPRESARIAL,  DE SEGURIDAD INDUSTRIAL, TRANSFORMACIÓN Y COMERCIALIZACIÓN ARTESANAL EN EL DEPARTAMENTO DE PUTUMAYO</t>
  </si>
  <si>
    <t>TURISMO Y PAZ</t>
  </si>
  <si>
    <t>DESARROLLO TURISTICO ESPECIALIZADO Y SOSTENIBLE PARA LA PAZ</t>
  </si>
  <si>
    <t>PROMOCION TURISTICA PARA LA PAZ</t>
  </si>
  <si>
    <t>DIVULGAR, PROMOVER Y CREAR ESTRATEGIAS DE PROMOCIÓN DE TURISMO A NIVEL REGIONAL, NACIONAL E INTERNACIONAL.</t>
  </si>
  <si>
    <t>FORTALECER LAS CAPACIDADES  DE LOS  DESTINOS TURÍSTICOS Y SUS RESPECTIVOS PRESTADORES DE SERVICIOS.  CON ENFOQUE  DE POLITICA INTEGRAL  DIFERENCIAL, EN EL DEPARTAMENTO DE PUTUMAYO</t>
  </si>
  <si>
    <t>DESARROLLO TURISTICO SOSTENIBLE PARA LA PAZ</t>
  </si>
  <si>
    <t>APOYO A LAS INICIATIVAS DE CERTIFICACION DE DESTINOS TURISTICOS SOSTENIBLES.</t>
  </si>
  <si>
    <t xml:space="preserve">DESARROLLO DEL ETNOTURISMO Y TURISMO ESPECIALIZADO </t>
  </si>
  <si>
    <t>APOYO A LOS PROCESOS DE ETNOTURISMO Y TURISMO ESPECIALIZADO COMO APORTE AL DESARROLLO SOSTENIBLE DEL SECTOR</t>
  </si>
  <si>
    <t>FORTALECIMIENTO EMPRESARIAL, EMPRENDIMIENTO, BIOCOMERCIO Y  CON TRABAJO DECENTE.</t>
  </si>
  <si>
    <t>PUTUMAYO EMPRENDEDOR, COMPETITIVO, EMPRESARIAL Y  CON TRABAJO DECENTE</t>
  </si>
  <si>
    <t xml:space="preserve">FORTALECIMIENTO DEL TEJIDO EMPRESARIAL Y DEL EMPRENDIMIENTO E INNOVACION </t>
  </si>
  <si>
    <t>FORTALECIMIENTO DEL TEJIDO EMPRESARIAL CON ENFOQUE  DE POLITICA INTEGRAL DIFERENCIAL EN EL DEPARTAMENTO DE PUTUMAYO</t>
  </si>
  <si>
    <t>FORTALECIMIENTO INSTITUCIONAL PARA LA PRODUCTIVIDAD Y COMPETITIVIDAD</t>
  </si>
  <si>
    <t>FORTALECIMIENTO INSTITUCIONAL PARA LA PRODUCTIVIDAD Y COMPETITIVIDAD CON ENFOQUE DE POLITICA INTEGRAL DIFERENCIAL EN EL DEPARTAMENTO DE PUTUMAYO</t>
  </si>
  <si>
    <t>APOYO AL ACCESO  A MERCADOS NACIONALES E INTERNACIONALES</t>
  </si>
  <si>
    <t>FORTALECIMIENTO DE CAPACIDADES EMPRESARIALES PARA LOGRAR CERTIFICACION DE PROCESOS Y PRODUCTOS EN EL DEPARTAMENTO DE PUTUMAYO</t>
  </si>
  <si>
    <t>FORTALECIMIENTO DE CAPACIDADES DE MERCADEO Y COMERCIALIZACIÓN CON ENFOQUE DIFERECNAIL Y DE ACCESO A MERCADOS DE NIVEL NACIONAL E INTERNACIONAL EN EL DEPARTAMENTO DE PUTUMAYO</t>
  </si>
  <si>
    <t xml:space="preserve"> TRABAJO DECENTE E INCLUYENTE    </t>
  </si>
  <si>
    <t xml:space="preserve">FORTALECIMIENTO AL TRABAJO DECENTE E INCLUYENTE EN EL DEPARTAMENTO DE PUTUMAYO. </t>
  </si>
  <si>
    <t>AGROPECUARIO</t>
  </si>
  <si>
    <t>ALIANZAS PRODUCTIVAS PARA LA TRASNFORMACION DEL  CAMPO</t>
  </si>
  <si>
    <t xml:space="preserve">ALIANZAS PRODUCTIVAS PARA EL CAMPO </t>
  </si>
  <si>
    <t>APOYO A ALIANZAS PARA LA PRODUCCION, TRANSFORMACION Y COMERCIALIZACION DE ESPECIES AGRICOLAS, PECUARIAS, PISCICOLAS, FORESTALES Y PROMISORIAS,  LOCALES Y REGIONALES</t>
  </si>
  <si>
    <t>MUJER  RURAL  PARA  LA  TRASNFORMACION DEL CAMPO</t>
  </si>
  <si>
    <t xml:space="preserve">MUJER RURAL </t>
  </si>
  <si>
    <t>FORTALECIMIENTO DE INICIATIVAS PRODUCTIVAS SOSTENIBLES  PARA LA MUJER RURAL EN EL DEPARTAMENTO DE PUTUMAYO</t>
  </si>
  <si>
    <t>ASISTENCIA TÉCNICA AGROPECUARIA</t>
  </si>
  <si>
    <t xml:space="preserve">FORTALECIMIENTO DE LA ASISTENCIA TECNICA  AGROPECUARIA DE LOS TRECE (13) MUNICIPIOS DEL DEPARTAMENTO DE PUTUMAYO. </t>
  </si>
  <si>
    <t>DESARROLLO AGROPECUARIO PRODUCTIVO AMAZONICO</t>
  </si>
  <si>
    <t>DESARROLLO AGRO PRODUCTIVO AMAZÓNICO SOSTENIBLE</t>
  </si>
  <si>
    <t>APOYO PARA EL FORTALECIMIENTO DE SISTEMAS PRODUCTIVOS AMAZONICOS EN EL DEPARTAMENTO DEL PUTUMAYO</t>
  </si>
  <si>
    <t>GOBERNANZA Y DESARROLLO CULTURAL RURAL</t>
  </si>
  <si>
    <t xml:space="preserve"> GOBERNANZA Y DESARROLLO CULTURAL RURAL </t>
  </si>
  <si>
    <t>APOYO AL  FORTALECIMIENTO  DE  LAS  INTANCIAS DE PARTICIPACION , CONSEA, CMDR ,FERIAS AGROPECUARIAS Y DIA DEL CAMPESINO .</t>
  </si>
  <si>
    <t>SEGURIDAD Y SOBERANIA ALIMENTARIA</t>
  </si>
  <si>
    <t xml:space="preserve"> SEGURIDAD, SOBERANIA Y AUTONOMIA ALIMENTARIA  PARA  COMUNIADES CAMPESINAS</t>
  </si>
  <si>
    <t>FORTALECIMIENTO DE SEGURIDAD ALIMENTARIA CON COMUNIDADES RURALES EN EL DEPARTAMENTO DE PUTUMAYO</t>
  </si>
  <si>
    <t>INCLUSION SOCIAL RURAL</t>
  </si>
  <si>
    <t xml:space="preserve"> INCLUSION SOCIAL RURAL </t>
  </si>
  <si>
    <t>FORTALECIMIENTO A PROYECTOS PRODUCTIVOS SOSTENIBLES ORIENTADOS HACIA LA POBLACION: JOVEN, ADULTO MAYOR, POBLACION VICTIMA, PERSONAS EN CONDICION DE DISCAPACIDAD, DESMOVILIZADOS DEL DEPARTAMENTO DEL PUTUMAYO</t>
  </si>
  <si>
    <t xml:space="preserve"> SANIDAD ANIMAL </t>
  </si>
  <si>
    <t>APOYO PARA EL FORTALECIMIENTO DEL PROGRAMA DE SANIDAD ANIMAL EN EL DEPARTAMENTO DEL PUTUMAYO</t>
  </si>
  <si>
    <t xml:space="preserve"> SEGURIDAD, SOBERANIA Y AUTONOMIA ALIMENTARIA  PARA GRUPOS ETNICOS</t>
  </si>
  <si>
    <t xml:space="preserve">FORTALECIMIENTO DE  SEGURIDAD ALIMENTARIA CON COMUNIADES  ETNICAS EN EL DEPARTAMENTO DE PUTUMAYO </t>
  </si>
  <si>
    <t>DEGULLO DE GANADO MAYOR</t>
  </si>
  <si>
    <t>CUIDADO AMBIENTAL Y EQUILIBRIO ECOLOGICO</t>
  </si>
  <si>
    <t>COSERVACION Y RECUPERCION DE RECURSOS NATURALES ANDINO AMAZÓNICOS</t>
  </si>
  <si>
    <t>REND FIN   DLLO  ELECTRIFICACION</t>
  </si>
  <si>
    <t>75% control del juego ilegal chance</t>
  </si>
  <si>
    <t>COLECTIVIDAD Y ASOCIATIVIDAD CIUDADANA</t>
  </si>
  <si>
    <t>FORTALECIMIENTO DE LAS ORGANIZACIONES SOCIALES, COMUNITARIAS Y RELIGIOSAS DE LIBRE CULTO</t>
  </si>
  <si>
    <t>ESTAMPILLA  DLLO FRONTERIZO  (adicion)</t>
  </si>
  <si>
    <t>FORMULACION, SEGUIMIENTO Y EVALUACION DEL PLAN DE DESARROLLO DEPARTAMENTAL</t>
  </si>
  <si>
    <t>REGISTRO Y ANOTACIONES.  (adicion)</t>
  </si>
  <si>
    <t>CONSOLIDACIÓN  DE LINEAMIENTOS DEPARTAMENTALES PARA EL ORDENAMIENTO TERRITORIAL  MUNICIPAL</t>
  </si>
  <si>
    <t>I.C.L.D.</t>
  </si>
  <si>
    <t>I.C.L.D. (ADICION)</t>
  </si>
  <si>
    <t>I.C.L.D.  (adicon)</t>
  </si>
  <si>
    <t>F.S.C.   (adicion)</t>
  </si>
  <si>
    <t>CULTURA DE LEGALIDAD Y CONVIVENCIA EN EL DEPARTAMENTO.</t>
  </si>
  <si>
    <t>FORMULACION DEL PLAN DE SEGURIDAD Y CONVIVENCIA CIUDADANA DELDEPARTAMENTO DEL PUTUMAYO.</t>
  </si>
  <si>
    <t>DLLO DEPARTAMENTAL</t>
  </si>
  <si>
    <t>APOYO A LA SOCIALZIACION, IMPLEMENTACION Y  SEGUIMIENTO DE LA POLITICA PUBLICA DE LA MUJER VALIDADA</t>
  </si>
  <si>
    <t>A.C.P.M.  (adicion)</t>
  </si>
  <si>
    <t>I.C.L.D. (adicion)</t>
  </si>
  <si>
    <t>ENERGIA PARA TODOS</t>
  </si>
  <si>
    <t>IMPLEMENTACION DE SISTEMAS DE GENERACION DE ENERGIAS ALTERNATIVAS</t>
  </si>
  <si>
    <t>ICLD (adicion)</t>
  </si>
  <si>
    <t>ICLD,  (adicion)</t>
  </si>
  <si>
    <t>ICLD.  (adicion)</t>
  </si>
  <si>
    <t>ICLD.   (adicion)</t>
  </si>
  <si>
    <t>ESTAMP ADULTO AYOR.  (adición)</t>
  </si>
  <si>
    <t>ICLD.   (adición)</t>
  </si>
  <si>
    <t>3% LICORES DEPORTE</t>
  </si>
  <si>
    <t>4% IVA TELEFONIA   .   MÓVIL.   (adición)</t>
  </si>
  <si>
    <t>INVESTIGACIÓN, INNOVACIÓN,DESARROLLO TECNOLÓGICO Y SISTEMA DE INFORMACION AGROPECUARIA</t>
  </si>
  <si>
    <t>CIENCIA TECNOLOGIA E INNOVACION APLICADA A SISTEMAS AGROPECUARIOS ANDINO AMAZONICOS EN EL DEPARTAMENTO DE PUTUMAYO</t>
  </si>
  <si>
    <t>DEGULLO DE GANADO MAYOR.  (adicón)</t>
  </si>
  <si>
    <t>INVESTIGACION E INNOVACION TECNOLOGICA PARA LA PLANIFICACION Y DESARROLLO  EN LOS SECTORES   AGROPECUARIO Y AMBIENTAL DEL DEPARTAMENTO DE PUTUMAYO</t>
  </si>
  <si>
    <t>REFORESTACION COMERCIAL  PARA LA PRODUCTIVIDAD</t>
  </si>
  <si>
    <t>PLANTACIONES FORESTALES COMERCIALES</t>
  </si>
  <si>
    <t>APOYO PARA EL FORTALECIMIENTO DE LA REFORESTACION COMERCIAL EN EL DEPARTAMENTO DEL PUTUMAYO</t>
  </si>
  <si>
    <t>ICLD.  (adición)</t>
  </si>
  <si>
    <t>REGISTRO Y ANOTACIONES.  (adición)</t>
  </si>
  <si>
    <t>DEGULLO DE GANADO MAYOR.  (adición)</t>
  </si>
  <si>
    <t>Estampilla Seguridad Alimentaria.  (adicón)</t>
  </si>
  <si>
    <t>1% MEDIO AMBIENTE I.C.L.D.  (adición)</t>
  </si>
  <si>
    <t>FONDO DE RIESGO ORD-745/2017.  (adición)</t>
  </si>
  <si>
    <t>ASISTENCIA Y ATENCIÓN HUMANITARIA PARA FAMILIAS DAMNIFICADAS EN EL DEPARTAMENTO DEL PUTUMAYO</t>
  </si>
  <si>
    <t>FORMULACIÓN DE ESTRATEGIAS DE RESPUESTA INIMEDIATA EN EL DEPARTAMENTO DEL PUTUMAYO</t>
  </si>
  <si>
    <t>ESTAMPILLA BOMBERIL.  (adición)</t>
  </si>
  <si>
    <t>REDUCCION DE RIESGOS DE DESASTRES</t>
  </si>
  <si>
    <t xml:space="preserve">APOYO A L A REDUCCIÓN DE RIESGOS EN EL DEPARTAMENTO DEL PUTUMAYO
</t>
  </si>
  <si>
    <t>I.C.L.D.  (adición)</t>
  </si>
  <si>
    <t>S- G- P. AGUA POTABLE Y S.B.   (adición)</t>
  </si>
  <si>
    <t>F.S.C.   (adición)</t>
  </si>
  <si>
    <t>14% licores monopolizados nacionales  (adición)</t>
  </si>
  <si>
    <t>14% licores monopolizados Extranjeros   (adición)</t>
  </si>
  <si>
    <t>ESTAMPILLA DEPARTAMENTAL   (adición)</t>
  </si>
  <si>
    <t>Retiro para Sector educación. Con situación de fon  (adición)</t>
  </si>
  <si>
    <t>CONCEPTO</t>
  </si>
  <si>
    <t>SISTEMA INTEGRADO DE GESTIÓN</t>
  </si>
  <si>
    <t>PLAN OPERATIVO ANUAL DE INVERSIÓN</t>
  </si>
  <si>
    <t>NIT. 800.094.164-6</t>
  </si>
  <si>
    <t>PLAN OPERATIVO ANUAL DE INVERSIONES  VIGENCIA FIOSCAL  2019</t>
  </si>
  <si>
    <r>
      <t xml:space="preserve">CODIGO: </t>
    </r>
    <r>
      <rPr>
        <sz val="10"/>
        <rFont val="Malgun Gothic"/>
        <family val="2"/>
      </rPr>
      <t>FT-DDP-001</t>
    </r>
  </si>
  <si>
    <r>
      <t xml:space="preserve">VERSIÓN: </t>
    </r>
    <r>
      <rPr>
        <sz val="10"/>
        <rFont val="Malgun Gothic"/>
        <family val="2"/>
      </rPr>
      <t>02</t>
    </r>
  </si>
  <si>
    <r>
      <t xml:space="preserve">FECHA: </t>
    </r>
    <r>
      <rPr>
        <sz val="10"/>
        <rFont val="Malgun Gothic"/>
        <family val="2"/>
      </rPr>
      <t>13/10/2015</t>
    </r>
  </si>
  <si>
    <t>ALAN FERNANDO MUSICUE GONZALEZ</t>
  </si>
  <si>
    <t>Secretario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</si>
</sst>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#,##0.00\ &quot;Pts&quot;;[Red]\-#,##0.00\ &quot;Pts&quot;"/>
    <numFmt numFmtId="166" formatCode="_-* #,##0.00\ &quot;Pts&quot;_-;\-* #,##0.00\ &quot;Pts&quot;_-;_-* &quot;-&quot;??\ &quot;Pts&quot;_-;_-@_-"/>
    <numFmt numFmtId="167" formatCode="_-* #,##0.00\ _P_t_s_-;\-* #,##0.00\ _P_t_s_-;_-* &quot;-&quot;??\ _P_t_s_-;_-@_-"/>
    <numFmt numFmtId="168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Malgun Gothic"/>
      <family val="2"/>
    </font>
    <font>
      <b/>
      <sz val="10"/>
      <name val="Malgun Gothic"/>
      <family val="2"/>
    </font>
    <font>
      <b/>
      <sz val="14"/>
      <name val="Malgun Gothic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0" fillId="0" borderId="7" applyNumberFormat="0" applyFill="0" applyAlignment="0" applyProtection="0"/>
    <xf numFmtId="0" fontId="19" fillId="0" borderId="8" applyNumberFormat="0" applyFill="0" applyAlignment="0" applyProtection="0"/>
    <xf numFmtId="167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3" borderId="4" applyNumberFormat="0" applyFont="0" applyAlignment="0" applyProtection="0"/>
    <xf numFmtId="16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1" fillId="27" borderId="9" xfId="1" applyFont="1" applyFill="1" applyBorder="1" applyAlignment="1">
      <alignment vertical="center" wrapText="1"/>
    </xf>
    <xf numFmtId="164" fontId="20" fillId="0" borderId="9" xfId="81" applyFont="1" applyFill="1" applyBorder="1" applyAlignment="1">
      <alignment horizontal="center" vertical="center" wrapText="1"/>
    </xf>
    <xf numFmtId="164" fontId="22" fillId="0" borderId="9" xfId="81" applyFont="1" applyFill="1" applyBorder="1" applyAlignment="1">
      <alignment horizontal="right" vertical="center" wrapText="1"/>
    </xf>
    <xf numFmtId="164" fontId="2" fillId="28" borderId="9" xfId="81" applyFont="1" applyFill="1" applyBorder="1" applyAlignment="1">
      <alignment horizontal="left"/>
    </xf>
    <xf numFmtId="164" fontId="2" fillId="26" borderId="9" xfId="81" applyFont="1" applyFill="1" applyBorder="1" applyAlignment="1">
      <alignment horizontal="left"/>
    </xf>
    <xf numFmtId="164" fontId="2" fillId="29" borderId="9" xfId="81" applyFont="1" applyFill="1" applyBorder="1" applyAlignment="1">
      <alignment horizontal="left"/>
    </xf>
    <xf numFmtId="164" fontId="2" fillId="27" borderId="9" xfId="81" applyFont="1" applyFill="1" applyBorder="1" applyAlignment="1"/>
    <xf numFmtId="0" fontId="23" fillId="28" borderId="9" xfId="1" applyNumberFormat="1" applyFont="1" applyFill="1" applyBorder="1" applyAlignment="1">
      <alignment horizontal="left"/>
    </xf>
    <xf numFmtId="0" fontId="23" fillId="26" borderId="9" xfId="1" applyFont="1" applyFill="1" applyBorder="1" applyAlignment="1">
      <alignment horizontal="left"/>
    </xf>
    <xf numFmtId="0" fontId="23" fillId="29" borderId="9" xfId="1" applyFont="1" applyFill="1" applyBorder="1" applyAlignment="1">
      <alignment horizontal="left"/>
    </xf>
    <xf numFmtId="0" fontId="23" fillId="27" borderId="9" xfId="1" applyFont="1" applyFill="1" applyBorder="1" applyAlignment="1"/>
    <xf numFmtId="0" fontId="24" fillId="27" borderId="9" xfId="0" applyFont="1" applyFill="1" applyBorder="1" applyAlignment="1">
      <alignment horizontal="justify" vertical="center" wrapText="1"/>
    </xf>
    <xf numFmtId="0" fontId="24" fillId="0" borderId="9" xfId="0" applyFont="1" applyFill="1" applyBorder="1" applyAlignment="1">
      <alignment horizontal="justify" vertical="center"/>
    </xf>
    <xf numFmtId="0" fontId="24" fillId="0" borderId="9" xfId="0" applyFont="1" applyFill="1" applyBorder="1" applyAlignment="1">
      <alignment horizontal="justify" vertical="center" wrapText="1"/>
    </xf>
    <xf numFmtId="0" fontId="24" fillId="29" borderId="9" xfId="56" applyFont="1" applyFill="1" applyBorder="1" applyAlignment="1">
      <alignment horizontal="left" vertical="center" wrapText="1"/>
    </xf>
    <xf numFmtId="0" fontId="24" fillId="29" borderId="9" xfId="56" applyFont="1" applyFill="1" applyBorder="1" applyAlignment="1">
      <alignment horizontal="justify" vertical="center" wrapText="1"/>
    </xf>
    <xf numFmtId="0" fontId="24" fillId="29" borderId="9" xfId="56" applyFont="1" applyFill="1" applyBorder="1" applyAlignment="1">
      <alignment vertical="center" wrapText="1"/>
    </xf>
    <xf numFmtId="0" fontId="24" fillId="29" borderId="9" xfId="0" applyFont="1" applyFill="1" applyBorder="1" applyAlignment="1">
      <alignment horizontal="justify" vertical="center" wrapText="1"/>
    </xf>
    <xf numFmtId="0" fontId="20" fillId="0" borderId="0" xfId="0" applyFont="1"/>
    <xf numFmtId="0" fontId="24" fillId="0" borderId="9" xfId="0" applyFont="1" applyBorder="1" applyAlignment="1">
      <alignment horizontal="center" vertical="center" wrapText="1"/>
    </xf>
    <xf numFmtId="164" fontId="20" fillId="0" borderId="9" xfId="81" applyFont="1" applyBorder="1" applyAlignment="1">
      <alignment horizontal="center" vertical="center"/>
    </xf>
    <xf numFmtId="0" fontId="24" fillId="27" borderId="9" xfId="0" applyFont="1" applyFill="1" applyBorder="1" applyAlignment="1">
      <alignment horizontal="left"/>
    </xf>
    <xf numFmtId="164" fontId="20" fillId="27" borderId="9" xfId="81" applyFont="1" applyFill="1" applyBorder="1" applyAlignment="1">
      <alignment horizontal="left"/>
    </xf>
    <xf numFmtId="164" fontId="20" fillId="0" borderId="9" xfId="81" applyFont="1" applyBorder="1" applyAlignment="1">
      <alignment horizontal="center" vertical="center" wrapText="1"/>
    </xf>
    <xf numFmtId="0" fontId="24" fillId="28" borderId="9" xfId="0" applyFont="1" applyFill="1" applyBorder="1" applyAlignment="1">
      <alignment horizontal="justify" vertical="center" wrapText="1"/>
    </xf>
    <xf numFmtId="0" fontId="24" fillId="28" borderId="9" xfId="0" applyFont="1" applyFill="1" applyBorder="1" applyAlignment="1">
      <alignment horizontal="center" wrapText="1"/>
    </xf>
    <xf numFmtId="164" fontId="20" fillId="28" borderId="9" xfId="81" applyFont="1" applyFill="1" applyBorder="1" applyAlignment="1">
      <alignment horizontal="center" vertical="center"/>
    </xf>
    <xf numFmtId="0" fontId="24" fillId="26" borderId="9" xfId="0" applyFont="1" applyFill="1" applyBorder="1" applyAlignment="1">
      <alignment horizontal="justify" vertical="center" wrapText="1"/>
    </xf>
    <xf numFmtId="0" fontId="24" fillId="26" borderId="9" xfId="0" applyFont="1" applyFill="1" applyBorder="1" applyAlignment="1">
      <alignment horizontal="center" wrapText="1"/>
    </xf>
    <xf numFmtId="164" fontId="20" fillId="26" borderId="9" xfId="81" applyFont="1" applyFill="1" applyBorder="1" applyAlignment="1">
      <alignment horizontal="center" vertical="center"/>
    </xf>
    <xf numFmtId="0" fontId="24" fillId="29" borderId="9" xfId="0" applyFont="1" applyFill="1" applyBorder="1" applyAlignment="1">
      <alignment horizontal="center" wrapText="1"/>
    </xf>
    <xf numFmtId="164" fontId="20" fillId="29" borderId="9" xfId="81" applyFont="1" applyFill="1" applyBorder="1" applyAlignment="1">
      <alignment horizontal="center" vertical="center"/>
    </xf>
    <xf numFmtId="0" fontId="24" fillId="27" borderId="9" xfId="0" applyFont="1" applyFill="1" applyBorder="1" applyAlignment="1">
      <alignment horizontal="center" wrapText="1"/>
    </xf>
    <xf numFmtId="164" fontId="20" fillId="27" borderId="9" xfId="8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wrapText="1"/>
    </xf>
    <xf numFmtId="164" fontId="20" fillId="0" borderId="9" xfId="81" applyFont="1" applyFill="1" applyBorder="1" applyAlignment="1">
      <alignment horizontal="center" vertical="center"/>
    </xf>
    <xf numFmtId="0" fontId="24" fillId="25" borderId="9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wrapText="1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wrapText="1"/>
    </xf>
    <xf numFmtId="164" fontId="20" fillId="0" borderId="0" xfId="81" applyFont="1" applyAlignment="1">
      <alignment horizontal="center" vertical="center"/>
    </xf>
    <xf numFmtId="0" fontId="24" fillId="0" borderId="9" xfId="0" applyFont="1" applyBorder="1" applyAlignment="1">
      <alignment horizontal="justify" vertical="center" wrapText="1"/>
    </xf>
    <xf numFmtId="0" fontId="24" fillId="0" borderId="9" xfId="0" applyFont="1" applyBorder="1" applyAlignment="1">
      <alignment horizontal="justify" vertical="center" wrapText="1"/>
    </xf>
    <xf numFmtId="0" fontId="21" fillId="24" borderId="9" xfId="1" applyFont="1" applyFill="1" applyBorder="1" applyAlignment="1">
      <alignment horizontal="left" vertical="center" wrapText="1"/>
    </xf>
    <xf numFmtId="0" fontId="24" fillId="31" borderId="9" xfId="0" applyFont="1" applyFill="1" applyBorder="1" applyAlignment="1">
      <alignment horizontal="center" vertical="center" wrapText="1"/>
    </xf>
    <xf numFmtId="164" fontId="20" fillId="31" borderId="9" xfId="81" applyFont="1" applyFill="1" applyBorder="1" applyAlignment="1">
      <alignment horizontal="center" vertical="center"/>
    </xf>
    <xf numFmtId="0" fontId="27" fillId="0" borderId="9" xfId="0" applyFont="1" applyBorder="1" applyAlignment="1">
      <alignment horizontal="justify" vertical="center" wrapText="1"/>
    </xf>
    <xf numFmtId="0" fontId="24" fillId="31" borderId="9" xfId="0" applyFont="1" applyFill="1" applyBorder="1" applyAlignment="1">
      <alignment horizontal="center" wrapText="1"/>
    </xf>
    <xf numFmtId="0" fontId="26" fillId="27" borderId="9" xfId="0" applyFont="1" applyFill="1" applyBorder="1" applyAlignment="1">
      <alignment horizontal="justify" vertical="center" wrapText="1"/>
    </xf>
    <xf numFmtId="0" fontId="26" fillId="0" borderId="9" xfId="0" applyFont="1" applyBorder="1" applyAlignment="1">
      <alignment horizontal="justify" vertical="center" wrapText="1"/>
    </xf>
    <xf numFmtId="164" fontId="20" fillId="31" borderId="9" xfId="8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justify" vertical="center"/>
    </xf>
    <xf numFmtId="0" fontId="24" fillId="0" borderId="9" xfId="0" applyFont="1" applyFill="1" applyBorder="1" applyAlignment="1">
      <alignment horizontal="center" vertical="center" wrapText="1"/>
    </xf>
    <xf numFmtId="164" fontId="22" fillId="31" borderId="9" xfId="81" applyFont="1" applyFill="1" applyBorder="1" applyAlignment="1">
      <alignment horizontal="right" vertical="center" wrapText="1"/>
    </xf>
    <xf numFmtId="0" fontId="26" fillId="29" borderId="9" xfId="56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justify" vertical="center" wrapText="1"/>
    </xf>
    <xf numFmtId="0" fontId="21" fillId="28" borderId="9" xfId="1" applyFont="1" applyFill="1" applyBorder="1" applyAlignment="1">
      <alignment horizontal="left" vertical="center" wrapText="1"/>
    </xf>
    <xf numFmtId="0" fontId="21" fillId="26" borderId="9" xfId="1" applyFont="1" applyFill="1" applyBorder="1" applyAlignment="1">
      <alignment horizontal="left" vertical="center" wrapText="1"/>
    </xf>
    <xf numFmtId="0" fontId="21" fillId="29" borderId="9" xfId="1" applyFont="1" applyFill="1" applyBorder="1" applyAlignment="1">
      <alignment horizontal="left" vertical="center" wrapText="1"/>
    </xf>
    <xf numFmtId="0" fontId="21" fillId="27" borderId="9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3" fillId="0" borderId="9" xfId="40" applyNumberFormat="1" applyFont="1" applyFill="1" applyBorder="1" applyAlignment="1">
      <alignment horizontal="justify" vertical="center" wrapText="1"/>
    </xf>
    <xf numFmtId="0" fontId="23" fillId="0" borderId="9" xfId="40" applyNumberFormat="1" applyFont="1" applyFill="1" applyBorder="1" applyAlignment="1">
      <alignment horizontal="justify" vertical="top" wrapText="1"/>
    </xf>
    <xf numFmtId="164" fontId="21" fillId="30" borderId="9" xfId="8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justify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12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4" fillId="0" borderId="9" xfId="0" applyFont="1" applyBorder="1" applyAlignment="1">
      <alignment horizontal="justify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justify" vertical="center" wrapText="1"/>
    </xf>
    <xf numFmtId="0" fontId="24" fillId="0" borderId="12" xfId="0" applyFont="1" applyFill="1" applyBorder="1" applyAlignment="1">
      <alignment horizontal="justify" vertical="center" wrapText="1"/>
    </xf>
    <xf numFmtId="0" fontId="24" fillId="0" borderId="11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1" fillId="24" borderId="9" xfId="1" applyFont="1" applyFill="1" applyBorder="1" applyAlignment="1">
      <alignment horizontal="left" vertical="center" wrapText="1"/>
    </xf>
    <xf numFmtId="0" fontId="21" fillId="24" borderId="10" xfId="1" applyFont="1" applyFill="1" applyBorder="1" applyAlignment="1">
      <alignment horizontal="left" vertical="center" wrapText="1"/>
    </xf>
    <xf numFmtId="0" fontId="21" fillId="24" borderId="11" xfId="1" applyFont="1" applyFill="1" applyBorder="1" applyAlignment="1">
      <alignment horizontal="left" vertical="center" wrapText="1"/>
    </xf>
    <xf numFmtId="0" fontId="21" fillId="24" borderId="12" xfId="1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6" fillId="30" borderId="10" xfId="0" applyFont="1" applyFill="1" applyBorder="1" applyAlignment="1">
      <alignment horizontal="center" wrapText="1"/>
    </xf>
    <xf numFmtId="0" fontId="26" fillId="30" borderId="12" xfId="0" applyFont="1" applyFill="1" applyBorder="1" applyAlignment="1">
      <alignment horizontal="center" wrapText="1"/>
    </xf>
    <xf numFmtId="0" fontId="21" fillId="24" borderId="10" xfId="1" applyFont="1" applyFill="1" applyBorder="1" applyAlignment="1">
      <alignment horizontal="center" vertical="center" wrapText="1"/>
    </xf>
    <xf numFmtId="0" fontId="21" fillId="24" borderId="11" xfId="1" applyFont="1" applyFill="1" applyBorder="1" applyAlignment="1">
      <alignment horizontal="center" vertical="center" wrapText="1"/>
    </xf>
    <xf numFmtId="0" fontId="21" fillId="24" borderId="12" xfId="1" applyFont="1" applyFill="1" applyBorder="1" applyAlignment="1">
      <alignment horizontal="center" vertical="center" wrapText="1"/>
    </xf>
    <xf numFmtId="0" fontId="21" fillId="30" borderId="10" xfId="0" applyFont="1" applyFill="1" applyBorder="1" applyAlignment="1">
      <alignment horizontal="center"/>
    </xf>
    <xf numFmtId="0" fontId="21" fillId="30" borderId="12" xfId="0" applyFont="1" applyFill="1" applyBorder="1" applyAlignment="1">
      <alignment horizontal="center"/>
    </xf>
    <xf numFmtId="0" fontId="25" fillId="30" borderId="10" xfId="0" applyFont="1" applyFill="1" applyBorder="1" applyAlignment="1">
      <alignment horizontal="center"/>
    </xf>
    <xf numFmtId="0" fontId="25" fillId="30" borderId="12" xfId="0" applyFont="1" applyFill="1" applyBorder="1" applyAlignment="1">
      <alignment horizontal="center"/>
    </xf>
    <xf numFmtId="0" fontId="30" fillId="0" borderId="10" xfId="0" applyFont="1" applyFill="1" applyBorder="1" applyAlignment="1"/>
    <xf numFmtId="0" fontId="30" fillId="0" borderId="13" xfId="0" applyFont="1" applyFill="1" applyBorder="1" applyAlignment="1"/>
    <xf numFmtId="0" fontId="31" fillId="0" borderId="9" xfId="0" applyFont="1" applyFill="1" applyBorder="1" applyAlignment="1">
      <alignment horizontal="left" vertical="center"/>
    </xf>
    <xf numFmtId="0" fontId="20" fillId="0" borderId="0" xfId="0" applyFont="1" applyFill="1"/>
    <xf numFmtId="0" fontId="30" fillId="0" borderId="11" xfId="0" applyFont="1" applyFill="1" applyBorder="1" applyAlignment="1"/>
    <xf numFmtId="0" fontId="30" fillId="0" borderId="0" xfId="0" applyFont="1" applyFill="1" applyBorder="1" applyAlignment="1"/>
    <xf numFmtId="0" fontId="30" fillId="0" borderId="12" xfId="0" applyFont="1" applyFill="1" applyBorder="1" applyAlignment="1"/>
    <xf numFmtId="0" fontId="30" fillId="0" borderId="14" xfId="0" applyFont="1" applyFill="1" applyBorder="1" applyAlignment="1"/>
    <xf numFmtId="0" fontId="32" fillId="0" borderId="15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164" fontId="35" fillId="0" borderId="9" xfId="8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wrapText="1"/>
    </xf>
    <xf numFmtId="0" fontId="34" fillId="0" borderId="9" xfId="1" applyNumberFormat="1" applyFont="1" applyFill="1" applyBorder="1" applyAlignment="1">
      <alignment horizontal="justify" vertical="center"/>
    </xf>
    <xf numFmtId="0" fontId="34" fillId="0" borderId="9" xfId="1" applyNumberFormat="1" applyFont="1" applyFill="1" applyBorder="1" applyAlignment="1">
      <alignment horizontal="left"/>
    </xf>
    <xf numFmtId="164" fontId="33" fillId="0" borderId="9" xfId="81" applyFont="1" applyFill="1" applyBorder="1" applyAlignment="1">
      <alignment horizontal="left"/>
    </xf>
    <xf numFmtId="0" fontId="23" fillId="0" borderId="9" xfId="1" applyFont="1" applyFill="1" applyBorder="1" applyAlignment="1">
      <alignment horizontal="justify" vertical="center"/>
    </xf>
    <xf numFmtId="0" fontId="23" fillId="0" borderId="9" xfId="1" applyFont="1" applyFill="1" applyBorder="1" applyAlignment="1">
      <alignment horizontal="left"/>
    </xf>
    <xf numFmtId="164" fontId="2" fillId="0" borderId="9" xfId="81" applyFont="1" applyFill="1" applyBorder="1" applyAlignment="1">
      <alignment horizontal="left"/>
    </xf>
    <xf numFmtId="0" fontId="23" fillId="0" borderId="9" xfId="1" applyFont="1" applyFill="1" applyBorder="1" applyAlignment="1"/>
    <xf numFmtId="164" fontId="2" fillId="0" borderId="9" xfId="81" applyFont="1" applyFill="1" applyBorder="1" applyAlignment="1"/>
    <xf numFmtId="0" fontId="23" fillId="0" borderId="10" xfId="1" applyFont="1" applyFill="1" applyBorder="1" applyAlignment="1">
      <alignment horizontal="justify" vertical="center" wrapText="1"/>
    </xf>
    <xf numFmtId="0" fontId="23" fillId="0" borderId="11" xfId="1" applyFont="1" applyFill="1" applyBorder="1" applyAlignment="1">
      <alignment horizontal="justify" vertical="center" wrapText="1"/>
    </xf>
    <xf numFmtId="0" fontId="23" fillId="0" borderId="12" xfId="1" applyFont="1" applyFill="1" applyBorder="1" applyAlignment="1">
      <alignment horizontal="justify" vertical="center" wrapText="1"/>
    </xf>
    <xf numFmtId="0" fontId="24" fillId="0" borderId="9" xfId="0" applyFont="1" applyFill="1" applyBorder="1" applyAlignment="1">
      <alignment horizontal="left"/>
    </xf>
    <xf numFmtId="164" fontId="20" fillId="0" borderId="9" xfId="81" applyFont="1" applyFill="1" applyBorder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justify" vertical="center" wrapText="1"/>
    </xf>
    <xf numFmtId="0" fontId="26" fillId="0" borderId="9" xfId="0" applyFont="1" applyFill="1" applyBorder="1" applyAlignment="1">
      <alignment horizontal="center" wrapText="1"/>
    </xf>
    <xf numFmtId="164" fontId="21" fillId="0" borderId="9" xfId="8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justify" vertical="center" wrapText="1"/>
    </xf>
    <xf numFmtId="0" fontId="24" fillId="0" borderId="9" xfId="56" applyFont="1" applyFill="1" applyBorder="1" applyAlignment="1">
      <alignment horizontal="justify" vertical="center" wrapText="1"/>
    </xf>
    <xf numFmtId="0" fontId="26" fillId="0" borderId="9" xfId="56" applyFont="1" applyFill="1" applyBorder="1" applyAlignment="1">
      <alignment horizontal="justify" vertical="center" wrapText="1"/>
    </xf>
    <xf numFmtId="0" fontId="21" fillId="0" borderId="9" xfId="1" applyFont="1" applyFill="1" applyBorder="1" applyAlignment="1">
      <alignment vertical="center" wrapText="1"/>
    </xf>
    <xf numFmtId="0" fontId="2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164" fontId="20" fillId="0" borderId="0" xfId="81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justify" vertical="center" wrapText="1"/>
    </xf>
  </cellXfs>
  <cellStyles count="8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" xfId="81" builtinId="3"/>
    <cellStyle name="Millares 10 2" xfId="78"/>
    <cellStyle name="Millares 13" xfId="34"/>
    <cellStyle name="Millares 16" xfId="55"/>
    <cellStyle name="Millares 16 2" xfId="66"/>
    <cellStyle name="Millares 18" xfId="57"/>
    <cellStyle name="Millares 18 2" xfId="67"/>
    <cellStyle name="Millares 18 2 2" xfId="68"/>
    <cellStyle name="Millares 18 3" xfId="69"/>
    <cellStyle name="Millares 18 3 2" xfId="70"/>
    <cellStyle name="Millares 18 4" xfId="71"/>
    <cellStyle name="Millares 18 5" xfId="79"/>
    <cellStyle name="Millares 18 6" xfId="80"/>
    <cellStyle name="Millares 2" xfId="35"/>
    <cellStyle name="Millares 2 2" xfId="72"/>
    <cellStyle name="Millares 3" xfId="36"/>
    <cellStyle name="Millares 3 2" xfId="37"/>
    <cellStyle name="Millares 3 2 2" xfId="73"/>
    <cellStyle name="Millares 4" xfId="38"/>
    <cellStyle name="Millares 4 2" xfId="39"/>
    <cellStyle name="Millares 4 2 2" xfId="74"/>
    <cellStyle name="Millares 5" xfId="40"/>
    <cellStyle name="Millares 5 2" xfId="62"/>
    <cellStyle name="Millares 6" xfId="58"/>
    <cellStyle name="Millares 7" xfId="33"/>
    <cellStyle name="Moneda 2" xfId="41"/>
    <cellStyle name="Moneda 2 2" xfId="63"/>
    <cellStyle name="Moneda 3" xfId="60"/>
    <cellStyle name="Neutral 2" xfId="42"/>
    <cellStyle name="Normal" xfId="0" builtinId="0"/>
    <cellStyle name="Normal 2" xfId="43"/>
    <cellStyle name="Normal 2 2" xfId="59"/>
    <cellStyle name="Normal 3" xfId="44"/>
    <cellStyle name="Normal 3 2" xfId="64"/>
    <cellStyle name="Normal 4" xfId="56"/>
    <cellStyle name="Normal 5" xfId="1"/>
    <cellStyle name="Normal 9" xfId="75"/>
    <cellStyle name="Normal 9 2" xfId="76"/>
    <cellStyle name="Notas 2" xfId="46"/>
    <cellStyle name="Notas 2 2" xfId="77"/>
    <cellStyle name="Notas 3" xfId="45"/>
    <cellStyle name="Porcentaje 2" xfId="47"/>
    <cellStyle name="Porcentaje 2 2" xfId="65"/>
    <cellStyle name="Porcentaje 3" xfId="61"/>
    <cellStyle name="Salida 2" xfId="48"/>
    <cellStyle name="Texto de advertencia 2" xfId="49"/>
    <cellStyle name="Texto explicativo 2" xfId="50"/>
    <cellStyle name="Título 2 2" xfId="52"/>
    <cellStyle name="Título 3 2" xfId="53"/>
    <cellStyle name="Título 4" xfId="51"/>
    <cellStyle name="Total 2" xfId="54"/>
  </cellStyles>
  <dxfs count="0"/>
  <tableStyles count="0" defaultTableStyle="TableStyleMedium2" defaultPivotStyle="PivotStyleLight16"/>
  <colors>
    <mruColors>
      <color rgb="FFFFCCCC"/>
      <color rgb="FFFFFFFF"/>
      <color rgb="FFFFFF99"/>
      <color rgb="FFCCFF33"/>
      <color rgb="FF99FF66"/>
      <color rgb="FFFFCC99"/>
      <color rgb="FFFFCC66"/>
      <color rgb="FFCCFF99"/>
      <color rgb="FFCC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213004</xdr:colOff>
      <xdr:row>0</xdr:row>
      <xdr:rowOff>28575</xdr:rowOff>
    </xdr:from>
    <xdr:to>
      <xdr:col>0</xdr:col>
      <xdr:colOff>957859</xdr:colOff>
      <xdr:row>2</xdr:row>
      <xdr:rowOff>133350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04" y="28575"/>
          <a:ext cx="74485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53"/>
  <sheetViews>
    <sheetView tabSelected="1" zoomScaleNormal="100" workbookViewId="0">
      <selection activeCell="B5" sqref="B5:B6"/>
    </sheetView>
  </sheetViews>
  <sheetFormatPr baseColWidth="10" defaultColWidth="10.85546875" defaultRowHeight="15" x14ac:dyDescent="0.25"/>
  <cols>
    <col min="1" max="1" width="19.28515625" style="149" customWidth="1"/>
    <col min="2" max="2" width="49.140625" style="150" customWidth="1"/>
    <col min="3" max="3" width="26.5703125" style="146" customWidth="1"/>
    <col min="4" max="4" width="24.140625" style="147" customWidth="1"/>
    <col min="5" max="16384" width="10.85546875" style="111"/>
  </cols>
  <sheetData>
    <row r="1" spans="1:4" ht="25.5" customHeight="1" x14ac:dyDescent="0.25">
      <c r="A1" s="108"/>
      <c r="B1" s="109"/>
      <c r="C1" s="96" t="s">
        <v>418</v>
      </c>
      <c r="D1" s="110" t="s">
        <v>422</v>
      </c>
    </row>
    <row r="2" spans="1:4" ht="22.5" customHeight="1" x14ac:dyDescent="0.25">
      <c r="A2" s="112"/>
      <c r="B2" s="113"/>
      <c r="C2" s="97"/>
      <c r="D2" s="110" t="s">
        <v>423</v>
      </c>
    </row>
    <row r="3" spans="1:4" ht="33.75" customHeight="1" x14ac:dyDescent="0.25">
      <c r="A3" s="114" t="s">
        <v>420</v>
      </c>
      <c r="B3" s="115"/>
      <c r="C3" s="53" t="s">
        <v>419</v>
      </c>
      <c r="D3" s="110" t="s">
        <v>424</v>
      </c>
    </row>
    <row r="4" spans="1:4" ht="33.75" customHeight="1" x14ac:dyDescent="0.35">
      <c r="A4" s="116" t="s">
        <v>421</v>
      </c>
      <c r="B4" s="117"/>
      <c r="C4" s="117"/>
      <c r="D4" s="118"/>
    </row>
    <row r="5" spans="1:4" ht="20.25" customHeight="1" x14ac:dyDescent="0.25">
      <c r="A5" s="119" t="s">
        <v>12</v>
      </c>
      <c r="B5" s="119" t="s">
        <v>417</v>
      </c>
      <c r="C5" s="120" t="s">
        <v>10</v>
      </c>
      <c r="D5" s="121" t="s">
        <v>11</v>
      </c>
    </row>
    <row r="6" spans="1:4" ht="20.25" customHeight="1" x14ac:dyDescent="0.25">
      <c r="A6" s="122"/>
      <c r="B6" s="122"/>
      <c r="C6" s="123"/>
      <c r="D6" s="121">
        <f>+D7+D35+D286+D357+D381</f>
        <v>301039039953.38</v>
      </c>
    </row>
    <row r="7" spans="1:4" ht="29.25" customHeight="1" x14ac:dyDescent="0.25">
      <c r="A7" s="66" t="s">
        <v>0</v>
      </c>
      <c r="B7" s="124" t="s">
        <v>1</v>
      </c>
      <c r="C7" s="125"/>
      <c r="D7" s="126">
        <f>+D8+D16</f>
        <v>2522250885.21</v>
      </c>
    </row>
    <row r="8" spans="1:4" ht="21" customHeight="1" x14ac:dyDescent="0.25">
      <c r="A8" s="66" t="s">
        <v>2</v>
      </c>
      <c r="B8" s="127" t="s">
        <v>3</v>
      </c>
      <c r="C8" s="128"/>
      <c r="D8" s="129">
        <f>+D9</f>
        <v>414780748.21000004</v>
      </c>
    </row>
    <row r="9" spans="1:4" ht="21.75" customHeight="1" x14ac:dyDescent="0.25">
      <c r="A9" s="66" t="s">
        <v>7</v>
      </c>
      <c r="B9" s="127" t="s">
        <v>5</v>
      </c>
      <c r="C9" s="128"/>
      <c r="D9" s="129">
        <f>+D10</f>
        <v>414780748.21000004</v>
      </c>
    </row>
    <row r="10" spans="1:4" ht="34.5" customHeight="1" x14ac:dyDescent="0.25">
      <c r="A10" s="66" t="s">
        <v>4</v>
      </c>
      <c r="B10" s="127" t="s">
        <v>8</v>
      </c>
      <c r="C10" s="130"/>
      <c r="D10" s="131">
        <f>SUM(D11:D15)</f>
        <v>414780748.21000004</v>
      </c>
    </row>
    <row r="11" spans="1:4" ht="36" customHeight="1" x14ac:dyDescent="0.25">
      <c r="A11" s="67" t="s">
        <v>6</v>
      </c>
      <c r="B11" s="132" t="s">
        <v>9</v>
      </c>
      <c r="C11" s="53" t="s">
        <v>65</v>
      </c>
      <c r="D11" s="36">
        <v>10019152</v>
      </c>
    </row>
    <row r="12" spans="1:4" ht="20.25" customHeight="1" x14ac:dyDescent="0.25">
      <c r="A12" s="71"/>
      <c r="B12" s="133"/>
      <c r="C12" s="53" t="s">
        <v>64</v>
      </c>
      <c r="D12" s="36">
        <v>120000000</v>
      </c>
    </row>
    <row r="13" spans="1:4" ht="30.75" customHeight="1" x14ac:dyDescent="0.25">
      <c r="A13" s="68"/>
      <c r="B13" s="134"/>
      <c r="C13" s="53" t="s">
        <v>368</v>
      </c>
      <c r="D13" s="36">
        <v>241518405.21000001</v>
      </c>
    </row>
    <row r="14" spans="1:4" ht="55.5" customHeight="1" x14ac:dyDescent="0.25">
      <c r="A14" s="66" t="s">
        <v>6</v>
      </c>
      <c r="B14" s="14" t="s">
        <v>13</v>
      </c>
      <c r="C14" s="53" t="s">
        <v>64</v>
      </c>
      <c r="D14" s="36">
        <v>21621596</v>
      </c>
    </row>
    <row r="15" spans="1:4" ht="35.25" customHeight="1" x14ac:dyDescent="0.25">
      <c r="A15" s="66" t="s">
        <v>6</v>
      </c>
      <c r="B15" s="14" t="s">
        <v>14</v>
      </c>
      <c r="C15" s="53" t="s">
        <v>64</v>
      </c>
      <c r="D15" s="36">
        <v>21621595</v>
      </c>
    </row>
    <row r="16" spans="1:4" ht="25.5" customHeight="1" x14ac:dyDescent="0.25">
      <c r="A16" s="66" t="s">
        <v>2</v>
      </c>
      <c r="B16" s="127" t="s">
        <v>15</v>
      </c>
      <c r="C16" s="128"/>
      <c r="D16" s="129">
        <f>+D17+D31</f>
        <v>2107470137</v>
      </c>
    </row>
    <row r="17" spans="1:4" ht="20.25" customHeight="1" x14ac:dyDescent="0.25">
      <c r="A17" s="66" t="s">
        <v>7</v>
      </c>
      <c r="B17" s="127" t="s">
        <v>16</v>
      </c>
      <c r="C17" s="128"/>
      <c r="D17" s="129">
        <f>+D18+D21+D23+D25</f>
        <v>1657470137</v>
      </c>
    </row>
    <row r="18" spans="1:4" ht="22.5" customHeight="1" x14ac:dyDescent="0.25">
      <c r="A18" s="66" t="s">
        <v>4</v>
      </c>
      <c r="B18" s="127" t="s">
        <v>17</v>
      </c>
      <c r="C18" s="130"/>
      <c r="D18" s="131">
        <f>SUM(D19:D20)</f>
        <v>468442465</v>
      </c>
    </row>
    <row r="19" spans="1:4" ht="19.5" customHeight="1" x14ac:dyDescent="0.25">
      <c r="A19" s="66" t="s">
        <v>6</v>
      </c>
      <c r="B19" s="14" t="s">
        <v>18</v>
      </c>
      <c r="C19" s="53" t="s">
        <v>19</v>
      </c>
      <c r="D19" s="36">
        <v>168442465</v>
      </c>
    </row>
    <row r="20" spans="1:4" ht="19.5" customHeight="1" x14ac:dyDescent="0.25">
      <c r="A20" s="66" t="s">
        <v>6</v>
      </c>
      <c r="B20" s="14" t="s">
        <v>20</v>
      </c>
      <c r="C20" s="53" t="s">
        <v>19</v>
      </c>
      <c r="D20" s="36">
        <v>300000000</v>
      </c>
    </row>
    <row r="21" spans="1:4" ht="27" customHeight="1" x14ac:dyDescent="0.25">
      <c r="A21" s="66" t="s">
        <v>4</v>
      </c>
      <c r="B21" s="13" t="s">
        <v>21</v>
      </c>
      <c r="C21" s="135"/>
      <c r="D21" s="136">
        <f>+D22</f>
        <v>100000000</v>
      </c>
    </row>
    <row r="22" spans="1:4" ht="29.25" customHeight="1" x14ac:dyDescent="0.25">
      <c r="A22" s="66" t="s">
        <v>6</v>
      </c>
      <c r="B22" s="14" t="s">
        <v>22</v>
      </c>
      <c r="C22" s="53" t="s">
        <v>19</v>
      </c>
      <c r="D22" s="2">
        <v>100000000</v>
      </c>
    </row>
    <row r="23" spans="1:4" ht="30.6" customHeight="1" x14ac:dyDescent="0.25">
      <c r="A23" s="66" t="s">
        <v>4</v>
      </c>
      <c r="B23" s="13" t="s">
        <v>23</v>
      </c>
      <c r="C23" s="135"/>
      <c r="D23" s="136">
        <f>+D24</f>
        <v>281259160</v>
      </c>
    </row>
    <row r="24" spans="1:4" ht="25.5" customHeight="1" x14ac:dyDescent="0.25">
      <c r="A24" s="66" t="s">
        <v>6</v>
      </c>
      <c r="B24" s="14" t="s">
        <v>24</v>
      </c>
      <c r="C24" s="53" t="s">
        <v>19</v>
      </c>
      <c r="D24" s="2">
        <v>281259160</v>
      </c>
    </row>
    <row r="25" spans="1:4" ht="30" customHeight="1" x14ac:dyDescent="0.25">
      <c r="A25" s="66" t="s">
        <v>4</v>
      </c>
      <c r="B25" s="13" t="s">
        <v>25</v>
      </c>
      <c r="C25" s="135"/>
      <c r="D25" s="136">
        <f>SUM(D26:D30)</f>
        <v>807768512</v>
      </c>
    </row>
    <row r="26" spans="1:4" ht="30" customHeight="1" x14ac:dyDescent="0.25">
      <c r="A26" s="66" t="s">
        <v>6</v>
      </c>
      <c r="B26" s="14" t="s">
        <v>26</v>
      </c>
      <c r="C26" s="53" t="s">
        <v>19</v>
      </c>
      <c r="D26" s="36">
        <v>307768512</v>
      </c>
    </row>
    <row r="27" spans="1:4" ht="32.25" customHeight="1" x14ac:dyDescent="0.25">
      <c r="A27" s="66" t="s">
        <v>6</v>
      </c>
      <c r="B27" s="14" t="s">
        <v>27</v>
      </c>
      <c r="C27" s="53" t="s">
        <v>19</v>
      </c>
      <c r="D27" s="36">
        <v>50000000</v>
      </c>
    </row>
    <row r="28" spans="1:4" ht="32.25" customHeight="1" x14ac:dyDescent="0.25">
      <c r="A28" s="79" t="s">
        <v>6</v>
      </c>
      <c r="B28" s="73" t="s">
        <v>369</v>
      </c>
      <c r="C28" s="137" t="s">
        <v>19</v>
      </c>
      <c r="D28" s="136">
        <v>42288883.030000001</v>
      </c>
    </row>
    <row r="29" spans="1:4" ht="30" customHeight="1" x14ac:dyDescent="0.25">
      <c r="A29" s="80"/>
      <c r="B29" s="74"/>
      <c r="C29" s="53" t="s">
        <v>370</v>
      </c>
      <c r="D29" s="36">
        <v>207711116.97</v>
      </c>
    </row>
    <row r="30" spans="1:4" ht="31.5" customHeight="1" x14ac:dyDescent="0.25">
      <c r="A30" s="66" t="s">
        <v>6</v>
      </c>
      <c r="B30" s="14" t="s">
        <v>371</v>
      </c>
      <c r="C30" s="53" t="s">
        <v>372</v>
      </c>
      <c r="D30" s="36">
        <v>200000000</v>
      </c>
    </row>
    <row r="31" spans="1:4" ht="30" customHeight="1" x14ac:dyDescent="0.25">
      <c r="A31" s="66" t="s">
        <v>7</v>
      </c>
      <c r="B31" s="127" t="s">
        <v>366</v>
      </c>
      <c r="C31" s="128"/>
      <c r="D31" s="129">
        <f>+D32</f>
        <v>450000000</v>
      </c>
    </row>
    <row r="32" spans="1:4" ht="30" customHeight="1" x14ac:dyDescent="0.25">
      <c r="A32" s="66" t="s">
        <v>4</v>
      </c>
      <c r="B32" s="127" t="s">
        <v>367</v>
      </c>
      <c r="C32" s="130"/>
      <c r="D32" s="131">
        <f>SUM(D33:D34)</f>
        <v>450000000</v>
      </c>
    </row>
    <row r="33" spans="1:4" ht="18.75" customHeight="1" x14ac:dyDescent="0.25">
      <c r="A33" s="67" t="s">
        <v>6</v>
      </c>
      <c r="B33" s="73" t="s">
        <v>367</v>
      </c>
      <c r="C33" s="53" t="s">
        <v>19</v>
      </c>
      <c r="D33" s="36">
        <v>30000000</v>
      </c>
    </row>
    <row r="34" spans="1:4" ht="18" customHeight="1" x14ac:dyDescent="0.25">
      <c r="A34" s="68"/>
      <c r="B34" s="74"/>
      <c r="C34" s="53" t="s">
        <v>373</v>
      </c>
      <c r="D34" s="36">
        <v>420000000</v>
      </c>
    </row>
    <row r="35" spans="1:4" ht="32.25" customHeight="1" x14ac:dyDescent="0.25">
      <c r="A35" s="66" t="s">
        <v>0</v>
      </c>
      <c r="B35" s="138" t="s">
        <v>28</v>
      </c>
      <c r="C35" s="139"/>
      <c r="D35" s="140">
        <f>+D36+D54+D79+D172+D214+D222+D250</f>
        <v>272725993644.10999</v>
      </c>
    </row>
    <row r="36" spans="1:4" ht="25.5" customHeight="1" x14ac:dyDescent="0.25">
      <c r="A36" s="66" t="s">
        <v>2</v>
      </c>
      <c r="B36" s="14" t="s">
        <v>29</v>
      </c>
      <c r="C36" s="38"/>
      <c r="D36" s="36">
        <f>+D37+D42+D45</f>
        <v>4261416961.46</v>
      </c>
    </row>
    <row r="37" spans="1:4" ht="24" customHeight="1" x14ac:dyDescent="0.25">
      <c r="A37" s="66" t="s">
        <v>7</v>
      </c>
      <c r="B37" s="14" t="s">
        <v>30</v>
      </c>
      <c r="C37" s="38"/>
      <c r="D37" s="36">
        <f>+D38</f>
        <v>210000000</v>
      </c>
    </row>
    <row r="38" spans="1:4" ht="45" customHeight="1" x14ac:dyDescent="0.25">
      <c r="A38" s="66" t="s">
        <v>4</v>
      </c>
      <c r="B38" s="14" t="s">
        <v>31</v>
      </c>
      <c r="C38" s="38"/>
      <c r="D38" s="36">
        <f>SUM(D39:D41)</f>
        <v>210000000</v>
      </c>
    </row>
    <row r="39" spans="1:4" ht="21.95" customHeight="1" x14ac:dyDescent="0.25">
      <c r="A39" s="67" t="s">
        <v>6</v>
      </c>
      <c r="B39" s="73" t="s">
        <v>32</v>
      </c>
      <c r="C39" s="53" t="s">
        <v>19</v>
      </c>
      <c r="D39" s="36">
        <v>70000000</v>
      </c>
    </row>
    <row r="40" spans="1:4" x14ac:dyDescent="0.25">
      <c r="A40" s="68"/>
      <c r="B40" s="74"/>
      <c r="C40" s="53" t="s">
        <v>374</v>
      </c>
      <c r="D40" s="36">
        <v>70000000</v>
      </c>
    </row>
    <row r="41" spans="1:4" ht="24.75" customHeight="1" x14ac:dyDescent="0.25">
      <c r="A41" s="66" t="s">
        <v>6</v>
      </c>
      <c r="B41" s="14" t="s">
        <v>33</v>
      </c>
      <c r="C41" s="53" t="s">
        <v>19</v>
      </c>
      <c r="D41" s="36">
        <v>70000000</v>
      </c>
    </row>
    <row r="42" spans="1:4" ht="22.5" customHeight="1" x14ac:dyDescent="0.25">
      <c r="A42" s="66" t="s">
        <v>7</v>
      </c>
      <c r="B42" s="14" t="s">
        <v>34</v>
      </c>
      <c r="C42" s="38"/>
      <c r="D42" s="36">
        <f>+D43</f>
        <v>90000000</v>
      </c>
    </row>
    <row r="43" spans="1:4" ht="43.5" customHeight="1" x14ac:dyDescent="0.25">
      <c r="A43" s="66" t="s">
        <v>4</v>
      </c>
      <c r="B43" s="14" t="s">
        <v>35</v>
      </c>
      <c r="C43" s="38"/>
      <c r="D43" s="36">
        <f>+D44</f>
        <v>90000000</v>
      </c>
    </row>
    <row r="44" spans="1:4" ht="24" x14ac:dyDescent="0.25">
      <c r="A44" s="66" t="s">
        <v>6</v>
      </c>
      <c r="B44" s="14" t="s">
        <v>36</v>
      </c>
      <c r="C44" s="38" t="s">
        <v>19</v>
      </c>
      <c r="D44" s="36">
        <v>90000000</v>
      </c>
    </row>
    <row r="45" spans="1:4" ht="35.1" customHeight="1" x14ac:dyDescent="0.25">
      <c r="A45" s="66" t="s">
        <v>7</v>
      </c>
      <c r="B45" s="14" t="s">
        <v>37</v>
      </c>
      <c r="C45" s="38"/>
      <c r="D45" s="36">
        <f>+D46+D49+D51</f>
        <v>3961416961.46</v>
      </c>
    </row>
    <row r="46" spans="1:4" x14ac:dyDescent="0.25">
      <c r="A46" s="66" t="s">
        <v>4</v>
      </c>
      <c r="B46" s="14" t="s">
        <v>38</v>
      </c>
      <c r="C46" s="38"/>
      <c r="D46" s="36">
        <f>SUM(D47:D48)</f>
        <v>3518967578.46</v>
      </c>
    </row>
    <row r="47" spans="1:4" x14ac:dyDescent="0.25">
      <c r="A47" s="67" t="s">
        <v>6</v>
      </c>
      <c r="B47" s="73" t="s">
        <v>39</v>
      </c>
      <c r="C47" s="38" t="s">
        <v>40</v>
      </c>
      <c r="D47" s="36">
        <v>700000000</v>
      </c>
    </row>
    <row r="48" spans="1:4" ht="72" customHeight="1" x14ac:dyDescent="0.25">
      <c r="A48" s="68"/>
      <c r="B48" s="74"/>
      <c r="C48" s="38" t="s">
        <v>375</v>
      </c>
      <c r="D48" s="36">
        <v>2818967578.46</v>
      </c>
    </row>
    <row r="49" spans="1:4" x14ac:dyDescent="0.25">
      <c r="A49" s="66" t="s">
        <v>4</v>
      </c>
      <c r="B49" s="138" t="s">
        <v>376</v>
      </c>
      <c r="C49" s="38"/>
      <c r="D49" s="36">
        <f>+D50</f>
        <v>227449383</v>
      </c>
    </row>
    <row r="50" spans="1:4" ht="24" x14ac:dyDescent="0.25">
      <c r="A50" s="66" t="s">
        <v>6</v>
      </c>
      <c r="B50" s="138" t="s">
        <v>377</v>
      </c>
      <c r="C50" s="38" t="s">
        <v>375</v>
      </c>
      <c r="D50" s="36">
        <v>227449383</v>
      </c>
    </row>
    <row r="51" spans="1:4" ht="15" customHeight="1" x14ac:dyDescent="0.25">
      <c r="A51" s="66" t="s">
        <v>4</v>
      </c>
      <c r="B51" s="14" t="s">
        <v>41</v>
      </c>
      <c r="C51" s="38"/>
      <c r="D51" s="36">
        <f>SUM(D52:D53)</f>
        <v>215000000</v>
      </c>
    </row>
    <row r="52" spans="1:4" ht="45" customHeight="1" x14ac:dyDescent="0.25">
      <c r="A52" s="67" t="s">
        <v>6</v>
      </c>
      <c r="B52" s="73" t="s">
        <v>42</v>
      </c>
      <c r="C52" s="38" t="s">
        <v>40</v>
      </c>
      <c r="D52" s="2">
        <v>200000000</v>
      </c>
    </row>
    <row r="53" spans="1:4" x14ac:dyDescent="0.25">
      <c r="A53" s="68"/>
      <c r="B53" s="74"/>
      <c r="C53" s="38" t="s">
        <v>375</v>
      </c>
      <c r="D53" s="2">
        <v>15000000</v>
      </c>
    </row>
    <row r="54" spans="1:4" ht="24" x14ac:dyDescent="0.25">
      <c r="A54" s="66" t="s">
        <v>2</v>
      </c>
      <c r="B54" s="14" t="s">
        <v>43</v>
      </c>
      <c r="C54" s="38"/>
      <c r="D54" s="36">
        <f>+D55+D58+D74</f>
        <v>231030107926.89999</v>
      </c>
    </row>
    <row r="55" spans="1:4" ht="17.25" customHeight="1" x14ac:dyDescent="0.25">
      <c r="A55" s="66" t="s">
        <v>7</v>
      </c>
      <c r="B55" s="14" t="s">
        <v>44</v>
      </c>
      <c r="C55" s="38"/>
      <c r="D55" s="36">
        <f>+D56</f>
        <v>450000000</v>
      </c>
    </row>
    <row r="56" spans="1:4" ht="21.75" customHeight="1" x14ac:dyDescent="0.25">
      <c r="A56" s="66" t="s">
        <v>4</v>
      </c>
      <c r="B56" s="14" t="s">
        <v>45</v>
      </c>
      <c r="C56" s="38"/>
      <c r="D56" s="36">
        <f>+D57</f>
        <v>450000000</v>
      </c>
    </row>
    <row r="57" spans="1:4" ht="48" x14ac:dyDescent="0.25">
      <c r="A57" s="66" t="s">
        <v>6</v>
      </c>
      <c r="B57" s="14" t="s">
        <v>46</v>
      </c>
      <c r="C57" s="53" t="s">
        <v>47</v>
      </c>
      <c r="D57" s="2">
        <v>450000000</v>
      </c>
    </row>
    <row r="58" spans="1:4" ht="29.25" customHeight="1" x14ac:dyDescent="0.25">
      <c r="A58" s="66" t="s">
        <v>7</v>
      </c>
      <c r="B58" s="14" t="s">
        <v>48</v>
      </c>
      <c r="C58" s="38"/>
      <c r="D58" s="36">
        <f>+D59+D63+D66</f>
        <v>230235368581.89999</v>
      </c>
    </row>
    <row r="59" spans="1:4" ht="21.75" customHeight="1" x14ac:dyDescent="0.25">
      <c r="A59" s="66" t="s">
        <v>4</v>
      </c>
      <c r="B59" s="14" t="s">
        <v>49</v>
      </c>
      <c r="C59" s="38"/>
      <c r="D59" s="36">
        <f>SUM(D60:D62)</f>
        <v>2860812398.3000002</v>
      </c>
    </row>
    <row r="60" spans="1:4" ht="15" customHeight="1" x14ac:dyDescent="0.25">
      <c r="A60" s="69" t="s">
        <v>6</v>
      </c>
      <c r="B60" s="141" t="s">
        <v>50</v>
      </c>
      <c r="C60" s="53" t="s">
        <v>19</v>
      </c>
      <c r="D60" s="36">
        <v>320839441</v>
      </c>
    </row>
    <row r="61" spans="1:4" ht="45" customHeight="1" x14ac:dyDescent="0.25">
      <c r="A61" s="69"/>
      <c r="B61" s="141"/>
      <c r="C61" s="38" t="s">
        <v>47</v>
      </c>
      <c r="D61" s="36">
        <v>2491000000</v>
      </c>
    </row>
    <row r="62" spans="1:4" ht="60" customHeight="1" x14ac:dyDescent="0.25">
      <c r="A62" s="69"/>
      <c r="B62" s="141"/>
      <c r="C62" s="53" t="s">
        <v>378</v>
      </c>
      <c r="D62" s="36">
        <v>48972957.299999997</v>
      </c>
    </row>
    <row r="63" spans="1:4" ht="22.5" customHeight="1" x14ac:dyDescent="0.25">
      <c r="A63" s="66" t="s">
        <v>4</v>
      </c>
      <c r="B63" s="14" t="s">
        <v>51</v>
      </c>
      <c r="C63" s="38"/>
      <c r="D63" s="36">
        <f>SUM(D64:D65)</f>
        <v>2900000000</v>
      </c>
    </row>
    <row r="64" spans="1:4" ht="30" customHeight="1" x14ac:dyDescent="0.25">
      <c r="A64" s="66" t="s">
        <v>6</v>
      </c>
      <c r="B64" s="14" t="s">
        <v>52</v>
      </c>
      <c r="C64" s="53" t="s">
        <v>47</v>
      </c>
      <c r="D64" s="36">
        <v>1900000000</v>
      </c>
    </row>
    <row r="65" spans="1:4" ht="36" x14ac:dyDescent="0.25">
      <c r="A65" s="66"/>
      <c r="B65" s="14" t="s">
        <v>53</v>
      </c>
      <c r="C65" s="53" t="s">
        <v>47</v>
      </c>
      <c r="D65" s="36">
        <v>1000000000</v>
      </c>
    </row>
    <row r="66" spans="1:4" ht="30" customHeight="1" x14ac:dyDescent="0.25">
      <c r="A66" s="66" t="s">
        <v>4</v>
      </c>
      <c r="B66" s="14" t="s">
        <v>54</v>
      </c>
      <c r="C66" s="38"/>
      <c r="D66" s="36">
        <f>SUM(D67:D73)</f>
        <v>224474556183.60001</v>
      </c>
    </row>
    <row r="67" spans="1:4" ht="30" customHeight="1" x14ac:dyDescent="0.25">
      <c r="A67" s="66" t="s">
        <v>6</v>
      </c>
      <c r="B67" s="14" t="s">
        <v>55</v>
      </c>
      <c r="C67" s="53" t="s">
        <v>47</v>
      </c>
      <c r="D67" s="36">
        <v>191793232436</v>
      </c>
    </row>
    <row r="68" spans="1:4" ht="36" x14ac:dyDescent="0.25">
      <c r="A68" s="66" t="s">
        <v>6</v>
      </c>
      <c r="B68" s="14" t="s">
        <v>56</v>
      </c>
      <c r="C68" s="53" t="s">
        <v>47</v>
      </c>
      <c r="D68" s="36">
        <v>12000000000</v>
      </c>
    </row>
    <row r="69" spans="1:4" ht="45" customHeight="1" x14ac:dyDescent="0.25">
      <c r="A69" s="69" t="s">
        <v>6</v>
      </c>
      <c r="B69" s="141" t="s">
        <v>57</v>
      </c>
      <c r="C69" s="53" t="s">
        <v>19</v>
      </c>
      <c r="D69" s="36">
        <v>600000000</v>
      </c>
    </row>
    <row r="70" spans="1:4" ht="24" x14ac:dyDescent="0.25">
      <c r="A70" s="69"/>
      <c r="B70" s="141"/>
      <c r="C70" s="53" t="s">
        <v>47</v>
      </c>
      <c r="D70" s="36">
        <v>20000000000</v>
      </c>
    </row>
    <row r="71" spans="1:4" ht="48" x14ac:dyDescent="0.25">
      <c r="A71" s="69"/>
      <c r="B71" s="141"/>
      <c r="C71" s="53" t="s">
        <v>68</v>
      </c>
      <c r="D71" s="36">
        <v>9454002</v>
      </c>
    </row>
    <row r="72" spans="1:4" ht="36" x14ac:dyDescent="0.25">
      <c r="A72" s="69"/>
      <c r="B72" s="141"/>
      <c r="C72" s="53" t="s">
        <v>67</v>
      </c>
      <c r="D72" s="36">
        <v>68864000</v>
      </c>
    </row>
    <row r="73" spans="1:4" ht="30" customHeight="1" x14ac:dyDescent="0.25">
      <c r="A73" s="69"/>
      <c r="B73" s="141"/>
      <c r="C73" s="53" t="s">
        <v>66</v>
      </c>
      <c r="D73" s="36">
        <v>3005745.6</v>
      </c>
    </row>
    <row r="74" spans="1:4" x14ac:dyDescent="0.25">
      <c r="A74" s="66" t="s">
        <v>7</v>
      </c>
      <c r="B74" s="14" t="s">
        <v>58</v>
      </c>
      <c r="C74" s="38"/>
      <c r="D74" s="36">
        <f>+D75+D77</f>
        <v>344739345</v>
      </c>
    </row>
    <row r="75" spans="1:4" ht="30" customHeight="1" x14ac:dyDescent="0.25">
      <c r="A75" s="66" t="s">
        <v>4</v>
      </c>
      <c r="B75" s="14" t="s">
        <v>59</v>
      </c>
      <c r="C75" s="38"/>
      <c r="D75" s="36">
        <f>+D76</f>
        <v>329739345</v>
      </c>
    </row>
    <row r="76" spans="1:4" ht="36" x14ac:dyDescent="0.25">
      <c r="A76" s="66" t="s">
        <v>6</v>
      </c>
      <c r="B76" s="14" t="s">
        <v>60</v>
      </c>
      <c r="C76" s="38" t="s">
        <v>61</v>
      </c>
      <c r="D76" s="36">
        <v>329739345</v>
      </c>
    </row>
    <row r="77" spans="1:4" x14ac:dyDescent="0.25">
      <c r="A77" s="66" t="s">
        <v>4</v>
      </c>
      <c r="B77" s="14" t="s">
        <v>62</v>
      </c>
      <c r="C77" s="38"/>
      <c r="D77" s="36">
        <f>+D78</f>
        <v>15000000</v>
      </c>
    </row>
    <row r="78" spans="1:4" ht="24.75" x14ac:dyDescent="0.25">
      <c r="A78" s="66" t="s">
        <v>6</v>
      </c>
      <c r="B78" s="14" t="s">
        <v>63</v>
      </c>
      <c r="C78" s="38" t="s">
        <v>47</v>
      </c>
      <c r="D78" s="36">
        <v>15000000</v>
      </c>
    </row>
    <row r="79" spans="1:4" ht="30" customHeight="1" x14ac:dyDescent="0.25">
      <c r="A79" s="66" t="s">
        <v>2</v>
      </c>
      <c r="B79" s="14" t="s">
        <v>70</v>
      </c>
      <c r="C79" s="38"/>
      <c r="D79" s="36">
        <f>+D80+D101+D109+D125</f>
        <v>28204461786</v>
      </c>
    </row>
    <row r="80" spans="1:4" ht="21.75" customHeight="1" x14ac:dyDescent="0.25">
      <c r="A80" s="66" t="s">
        <v>7</v>
      </c>
      <c r="B80" s="14" t="s">
        <v>69</v>
      </c>
      <c r="C80" s="38"/>
      <c r="D80" s="36">
        <f>+D81+D83+D85+D87+D89+D91+D93+D95+D99</f>
        <v>4159740615</v>
      </c>
    </row>
    <row r="81" spans="1:4" ht="30" customHeight="1" x14ac:dyDescent="0.25">
      <c r="A81" s="66" t="s">
        <v>4</v>
      </c>
      <c r="B81" s="14" t="s">
        <v>71</v>
      </c>
      <c r="C81" s="38"/>
      <c r="D81" s="36">
        <f>+D82</f>
        <v>326131000</v>
      </c>
    </row>
    <row r="82" spans="1:4" ht="24" x14ac:dyDescent="0.25">
      <c r="A82" s="66" t="s">
        <v>6</v>
      </c>
      <c r="B82" s="14" t="s">
        <v>72</v>
      </c>
      <c r="C82" s="53" t="s">
        <v>73</v>
      </c>
      <c r="D82" s="36">
        <v>326131000</v>
      </c>
    </row>
    <row r="83" spans="1:4" ht="30" customHeight="1" x14ac:dyDescent="0.25">
      <c r="A83" s="66" t="s">
        <v>4</v>
      </c>
      <c r="B83" s="14" t="s">
        <v>74</v>
      </c>
      <c r="C83" s="38"/>
      <c r="D83" s="36">
        <f>+D84</f>
        <v>279541000</v>
      </c>
    </row>
    <row r="84" spans="1:4" ht="24" x14ac:dyDescent="0.25">
      <c r="A84" s="66" t="s">
        <v>6</v>
      </c>
      <c r="B84" s="14" t="s">
        <v>75</v>
      </c>
      <c r="C84" s="53" t="s">
        <v>73</v>
      </c>
      <c r="D84" s="36">
        <v>279541000</v>
      </c>
    </row>
    <row r="85" spans="1:4" x14ac:dyDescent="0.25">
      <c r="A85" s="66" t="s">
        <v>4</v>
      </c>
      <c r="B85" s="14" t="s">
        <v>76</v>
      </c>
      <c r="C85" s="38"/>
      <c r="D85" s="36">
        <f>+D86</f>
        <v>372721000</v>
      </c>
    </row>
    <row r="86" spans="1:4" ht="24" x14ac:dyDescent="0.25">
      <c r="A86" s="66" t="s">
        <v>6</v>
      </c>
      <c r="B86" s="14" t="s">
        <v>77</v>
      </c>
      <c r="C86" s="53" t="s">
        <v>73</v>
      </c>
      <c r="D86" s="36">
        <v>372721000</v>
      </c>
    </row>
    <row r="87" spans="1:4" ht="30" customHeight="1" x14ac:dyDescent="0.25">
      <c r="A87" s="66" t="s">
        <v>4</v>
      </c>
      <c r="B87" s="14" t="s">
        <v>78</v>
      </c>
      <c r="C87" s="38"/>
      <c r="D87" s="36">
        <f>+D88</f>
        <v>232951000</v>
      </c>
    </row>
    <row r="88" spans="1:4" ht="36" x14ac:dyDescent="0.25">
      <c r="A88" s="66" t="s">
        <v>6</v>
      </c>
      <c r="B88" s="14" t="s">
        <v>79</v>
      </c>
      <c r="C88" s="53" t="s">
        <v>73</v>
      </c>
      <c r="D88" s="36">
        <v>232951000</v>
      </c>
    </row>
    <row r="89" spans="1:4" ht="30" customHeight="1" x14ac:dyDescent="0.25">
      <c r="A89" s="66" t="s">
        <v>4</v>
      </c>
      <c r="B89" s="14" t="s">
        <v>80</v>
      </c>
      <c r="C89" s="38"/>
      <c r="D89" s="36">
        <f>+D90</f>
        <v>116475000</v>
      </c>
    </row>
    <row r="90" spans="1:4" ht="24" x14ac:dyDescent="0.25">
      <c r="A90" s="66" t="s">
        <v>6</v>
      </c>
      <c r="B90" s="14" t="s">
        <v>150</v>
      </c>
      <c r="C90" s="38" t="s">
        <v>73</v>
      </c>
      <c r="D90" s="36">
        <v>116475000</v>
      </c>
    </row>
    <row r="91" spans="1:4" ht="30" customHeight="1" x14ac:dyDescent="0.25">
      <c r="A91" s="66" t="s">
        <v>4</v>
      </c>
      <c r="B91" s="14" t="s">
        <v>151</v>
      </c>
      <c r="C91" s="38"/>
      <c r="D91" s="36">
        <f>+D92</f>
        <v>559082000</v>
      </c>
    </row>
    <row r="92" spans="1:4" ht="36" x14ac:dyDescent="0.25">
      <c r="A92" s="66" t="s">
        <v>6</v>
      </c>
      <c r="B92" s="14" t="s">
        <v>81</v>
      </c>
      <c r="C92" s="53" t="s">
        <v>73</v>
      </c>
      <c r="D92" s="36">
        <v>559082000</v>
      </c>
    </row>
    <row r="93" spans="1:4" ht="24" x14ac:dyDescent="0.25">
      <c r="A93" s="66" t="s">
        <v>4</v>
      </c>
      <c r="B93" s="14" t="s">
        <v>82</v>
      </c>
      <c r="C93" s="38"/>
      <c r="D93" s="36">
        <f>+D94</f>
        <v>93180000</v>
      </c>
    </row>
    <row r="94" spans="1:4" ht="18.95" customHeight="1" x14ac:dyDescent="0.25">
      <c r="A94" s="66" t="s">
        <v>6</v>
      </c>
      <c r="B94" s="14" t="s">
        <v>83</v>
      </c>
      <c r="C94" s="53" t="s">
        <v>73</v>
      </c>
      <c r="D94" s="36">
        <v>93180000</v>
      </c>
    </row>
    <row r="95" spans="1:4" ht="28.5" customHeight="1" x14ac:dyDescent="0.25">
      <c r="A95" s="66" t="s">
        <v>4</v>
      </c>
      <c r="B95" s="14" t="s">
        <v>84</v>
      </c>
      <c r="C95" s="38"/>
      <c r="D95" s="36">
        <f>SUM(D96:D98)</f>
        <v>1783642615</v>
      </c>
    </row>
    <row r="96" spans="1:4" ht="28.5" customHeight="1" x14ac:dyDescent="0.25">
      <c r="A96" s="69" t="s">
        <v>6</v>
      </c>
      <c r="B96" s="141" t="s">
        <v>85</v>
      </c>
      <c r="C96" s="53" t="s">
        <v>19</v>
      </c>
      <c r="D96" s="36">
        <v>500810168</v>
      </c>
    </row>
    <row r="97" spans="1:4" ht="38.1" customHeight="1" x14ac:dyDescent="0.25">
      <c r="A97" s="72"/>
      <c r="B97" s="141"/>
      <c r="C97" s="53" t="s">
        <v>73</v>
      </c>
      <c r="D97" s="36">
        <v>93180000</v>
      </c>
    </row>
    <row r="98" spans="1:4" ht="38.1" customHeight="1" x14ac:dyDescent="0.25">
      <c r="A98" s="72"/>
      <c r="B98" s="141"/>
      <c r="C98" s="38" t="s">
        <v>86</v>
      </c>
      <c r="D98" s="36">
        <v>1189652447</v>
      </c>
    </row>
    <row r="99" spans="1:4" ht="39" customHeight="1" x14ac:dyDescent="0.25">
      <c r="A99" s="66" t="s">
        <v>4</v>
      </c>
      <c r="B99" s="14" t="s">
        <v>87</v>
      </c>
      <c r="C99" s="38"/>
      <c r="D99" s="36">
        <f>+D100</f>
        <v>396017000</v>
      </c>
    </row>
    <row r="100" spans="1:4" ht="24" x14ac:dyDescent="0.25">
      <c r="A100" s="66" t="s">
        <v>6</v>
      </c>
      <c r="B100" s="14" t="s">
        <v>88</v>
      </c>
      <c r="C100" s="53" t="s">
        <v>73</v>
      </c>
      <c r="D100" s="36">
        <v>396017000</v>
      </c>
    </row>
    <row r="101" spans="1:4" x14ac:dyDescent="0.25">
      <c r="A101" s="66" t="s">
        <v>7</v>
      </c>
      <c r="B101" s="14" t="s">
        <v>89</v>
      </c>
      <c r="C101" s="38"/>
      <c r="D101" s="36">
        <f>+D102</f>
        <v>195000000</v>
      </c>
    </row>
    <row r="102" spans="1:4" ht="30" customHeight="1" x14ac:dyDescent="0.25">
      <c r="A102" s="66" t="s">
        <v>4</v>
      </c>
      <c r="B102" s="14" t="s">
        <v>90</v>
      </c>
      <c r="C102" s="38"/>
      <c r="D102" s="36">
        <f>SUM(D103:D108)</f>
        <v>195000000</v>
      </c>
    </row>
    <row r="103" spans="1:4" x14ac:dyDescent="0.25">
      <c r="A103" s="69" t="s">
        <v>6</v>
      </c>
      <c r="B103" s="141" t="s">
        <v>91</v>
      </c>
      <c r="C103" s="53" t="s">
        <v>19</v>
      </c>
      <c r="D103" s="36">
        <v>29175217</v>
      </c>
    </row>
    <row r="104" spans="1:4" ht="15" customHeight="1" x14ac:dyDescent="0.25">
      <c r="A104" s="72"/>
      <c r="B104" s="141"/>
      <c r="C104" s="38" t="s">
        <v>92</v>
      </c>
      <c r="D104" s="36">
        <v>62603500</v>
      </c>
    </row>
    <row r="105" spans="1:4" ht="45" customHeight="1" x14ac:dyDescent="0.25">
      <c r="A105" s="72"/>
      <c r="B105" s="141"/>
      <c r="C105" s="38" t="s">
        <v>93</v>
      </c>
      <c r="D105" s="36">
        <v>54757343</v>
      </c>
    </row>
    <row r="106" spans="1:4" ht="45" customHeight="1" x14ac:dyDescent="0.25">
      <c r="A106" s="72"/>
      <c r="B106" s="141"/>
      <c r="C106" s="38" t="s">
        <v>94</v>
      </c>
      <c r="D106" s="36">
        <v>14085750</v>
      </c>
    </row>
    <row r="107" spans="1:4" ht="30" customHeight="1" x14ac:dyDescent="0.25">
      <c r="A107" s="72"/>
      <c r="B107" s="141"/>
      <c r="C107" s="38" t="s">
        <v>95</v>
      </c>
      <c r="D107" s="36">
        <v>31799826</v>
      </c>
    </row>
    <row r="108" spans="1:4" ht="36.75" x14ac:dyDescent="0.25">
      <c r="A108" s="72"/>
      <c r="B108" s="141"/>
      <c r="C108" s="38" t="s">
        <v>96</v>
      </c>
      <c r="D108" s="36">
        <v>2578364</v>
      </c>
    </row>
    <row r="109" spans="1:4" ht="28.5" customHeight="1" x14ac:dyDescent="0.25">
      <c r="A109" s="66" t="s">
        <v>7</v>
      </c>
      <c r="B109" s="14" t="s">
        <v>97</v>
      </c>
      <c r="C109" s="38"/>
      <c r="D109" s="36">
        <f>+D110+D112+D117+D119+D121+D123</f>
        <v>679312000</v>
      </c>
    </row>
    <row r="110" spans="1:4" x14ac:dyDescent="0.25">
      <c r="A110" s="66" t="s">
        <v>4</v>
      </c>
      <c r="B110" s="14" t="s">
        <v>98</v>
      </c>
      <c r="C110" s="38"/>
      <c r="D110" s="36">
        <f>+D111</f>
        <v>419312000</v>
      </c>
    </row>
    <row r="111" spans="1:4" ht="36.75" customHeight="1" x14ac:dyDescent="0.25">
      <c r="A111" s="66" t="s">
        <v>6</v>
      </c>
      <c r="B111" s="14" t="s">
        <v>99</v>
      </c>
      <c r="C111" s="53" t="s">
        <v>73</v>
      </c>
      <c r="D111" s="36">
        <v>419312000</v>
      </c>
    </row>
    <row r="112" spans="1:4" x14ac:dyDescent="0.25">
      <c r="A112" s="66" t="s">
        <v>4</v>
      </c>
      <c r="B112" s="14" t="s">
        <v>100</v>
      </c>
      <c r="C112" s="38"/>
      <c r="D112" s="36">
        <f>SUM(D113:D116)</f>
        <v>141762500</v>
      </c>
    </row>
    <row r="113" spans="1:4" ht="25.5" customHeight="1" x14ac:dyDescent="0.25">
      <c r="A113" s="69" t="s">
        <v>6</v>
      </c>
      <c r="B113" s="141" t="s">
        <v>101</v>
      </c>
      <c r="C113" s="53" t="s">
        <v>73</v>
      </c>
      <c r="D113" s="36">
        <v>11647500</v>
      </c>
    </row>
    <row r="114" spans="1:4" ht="24.75" x14ac:dyDescent="0.25">
      <c r="A114" s="72"/>
      <c r="B114" s="141"/>
      <c r="C114" s="38" t="s">
        <v>92</v>
      </c>
      <c r="D114" s="36">
        <v>55110000</v>
      </c>
    </row>
    <row r="115" spans="1:4" ht="45" customHeight="1" x14ac:dyDescent="0.25">
      <c r="A115" s="72"/>
      <c r="B115" s="141"/>
      <c r="C115" s="38" t="s">
        <v>102</v>
      </c>
      <c r="D115" s="36">
        <v>37384162</v>
      </c>
    </row>
    <row r="116" spans="1:4" ht="24.75" x14ac:dyDescent="0.25">
      <c r="A116" s="72"/>
      <c r="B116" s="141"/>
      <c r="C116" s="38" t="s">
        <v>103</v>
      </c>
      <c r="D116" s="36">
        <v>37620838</v>
      </c>
    </row>
    <row r="117" spans="1:4" x14ac:dyDescent="0.25">
      <c r="A117" s="66" t="s">
        <v>4</v>
      </c>
      <c r="B117" s="14" t="s">
        <v>104</v>
      </c>
      <c r="C117" s="38"/>
      <c r="D117" s="36">
        <f>+D118</f>
        <v>58237500</v>
      </c>
    </row>
    <row r="118" spans="1:4" ht="84" x14ac:dyDescent="0.25">
      <c r="A118" s="66" t="s">
        <v>6</v>
      </c>
      <c r="B118" s="14" t="s">
        <v>105</v>
      </c>
      <c r="C118" s="53" t="s">
        <v>73</v>
      </c>
      <c r="D118" s="36">
        <v>58237500</v>
      </c>
    </row>
    <row r="119" spans="1:4" x14ac:dyDescent="0.25">
      <c r="A119" s="66" t="s">
        <v>4</v>
      </c>
      <c r="B119" s="14" t="s">
        <v>106</v>
      </c>
      <c r="C119" s="38"/>
      <c r="D119" s="36">
        <f>+D120</f>
        <v>30000000</v>
      </c>
    </row>
    <row r="120" spans="1:4" ht="60" x14ac:dyDescent="0.25">
      <c r="A120" s="66" t="s">
        <v>6</v>
      </c>
      <c r="B120" s="14" t="s">
        <v>107</v>
      </c>
      <c r="C120" s="38" t="s">
        <v>92</v>
      </c>
      <c r="D120" s="36">
        <v>30000000</v>
      </c>
    </row>
    <row r="121" spans="1:4" ht="23.25" customHeight="1" x14ac:dyDescent="0.25">
      <c r="A121" s="66" t="s">
        <v>4</v>
      </c>
      <c r="B121" s="14" t="s">
        <v>108</v>
      </c>
      <c r="C121" s="38"/>
      <c r="D121" s="36">
        <f>+D122</f>
        <v>15000000</v>
      </c>
    </row>
    <row r="122" spans="1:4" ht="40.5" customHeight="1" x14ac:dyDescent="0.25">
      <c r="A122" s="66" t="s">
        <v>6</v>
      </c>
      <c r="B122" s="14" t="s">
        <v>109</v>
      </c>
      <c r="C122" s="38" t="s">
        <v>92</v>
      </c>
      <c r="D122" s="36">
        <v>15000000</v>
      </c>
    </row>
    <row r="123" spans="1:4" x14ac:dyDescent="0.25">
      <c r="A123" s="66" t="s">
        <v>4</v>
      </c>
      <c r="B123" s="14" t="s">
        <v>110</v>
      </c>
      <c r="C123" s="38"/>
      <c r="D123" s="36">
        <f>+D124</f>
        <v>15000000</v>
      </c>
    </row>
    <row r="124" spans="1:4" ht="45" customHeight="1" x14ac:dyDescent="0.25">
      <c r="A124" s="66" t="s">
        <v>6</v>
      </c>
      <c r="B124" s="14" t="s">
        <v>111</v>
      </c>
      <c r="C124" s="38" t="s">
        <v>92</v>
      </c>
      <c r="D124" s="36">
        <v>15000000</v>
      </c>
    </row>
    <row r="125" spans="1:4" x14ac:dyDescent="0.25">
      <c r="A125" s="66" t="s">
        <v>7</v>
      </c>
      <c r="B125" s="14" t="s">
        <v>112</v>
      </c>
      <c r="C125" s="38"/>
      <c r="D125" s="36">
        <f>+D126+D132+D134+D139</f>
        <v>23170409171</v>
      </c>
    </row>
    <row r="126" spans="1:4" ht="30" customHeight="1" x14ac:dyDescent="0.25">
      <c r="A126" s="66" t="s">
        <v>4</v>
      </c>
      <c r="B126" s="14" t="s">
        <v>113</v>
      </c>
      <c r="C126" s="38"/>
      <c r="D126" s="36">
        <f>SUM(D127:D131)</f>
        <v>1562756948</v>
      </c>
    </row>
    <row r="127" spans="1:4" ht="24.75" customHeight="1" x14ac:dyDescent="0.25">
      <c r="A127" s="69" t="s">
        <v>6</v>
      </c>
      <c r="B127" s="141" t="s">
        <v>114</v>
      </c>
      <c r="C127" s="38" t="s">
        <v>19</v>
      </c>
      <c r="D127" s="36">
        <v>508365543</v>
      </c>
    </row>
    <row r="128" spans="1:4" ht="24.75" customHeight="1" x14ac:dyDescent="0.25">
      <c r="A128" s="72"/>
      <c r="B128" s="141"/>
      <c r="C128" s="38" t="s">
        <v>73</v>
      </c>
      <c r="D128" s="36">
        <v>908509000</v>
      </c>
    </row>
    <row r="129" spans="1:4" ht="27" customHeight="1" x14ac:dyDescent="0.25">
      <c r="A129" s="72"/>
      <c r="B129" s="141"/>
      <c r="C129" s="38" t="s">
        <v>115</v>
      </c>
      <c r="D129" s="36">
        <v>24312991</v>
      </c>
    </row>
    <row r="130" spans="1:4" ht="24.75" x14ac:dyDescent="0.25">
      <c r="A130" s="72"/>
      <c r="B130" s="141"/>
      <c r="C130" s="38" t="s">
        <v>102</v>
      </c>
      <c r="D130" s="36">
        <v>100000000</v>
      </c>
    </row>
    <row r="131" spans="1:4" ht="30" customHeight="1" x14ac:dyDescent="0.25">
      <c r="A131" s="72"/>
      <c r="B131" s="141"/>
      <c r="C131" s="38" t="s">
        <v>116</v>
      </c>
      <c r="D131" s="36">
        <v>21569414</v>
      </c>
    </row>
    <row r="132" spans="1:4" ht="30" customHeight="1" x14ac:dyDescent="0.25">
      <c r="A132" s="66" t="s">
        <v>4</v>
      </c>
      <c r="B132" s="14" t="s">
        <v>117</v>
      </c>
      <c r="C132" s="38"/>
      <c r="D132" s="36">
        <f>+D133</f>
        <v>396017000</v>
      </c>
    </row>
    <row r="133" spans="1:4" ht="30" customHeight="1" x14ac:dyDescent="0.25">
      <c r="A133" s="66" t="s">
        <v>6</v>
      </c>
      <c r="B133" s="14" t="s">
        <v>118</v>
      </c>
      <c r="C133" s="53" t="s">
        <v>73</v>
      </c>
      <c r="D133" s="36">
        <v>396017000</v>
      </c>
    </row>
    <row r="134" spans="1:4" ht="24" customHeight="1" x14ac:dyDescent="0.25">
      <c r="A134" s="66" t="s">
        <v>4</v>
      </c>
      <c r="B134" s="14" t="s">
        <v>119</v>
      </c>
      <c r="C134" s="38"/>
      <c r="D134" s="36">
        <f>SUM(D135:D138)</f>
        <v>596017673</v>
      </c>
    </row>
    <row r="135" spans="1:4" ht="24.75" customHeight="1" x14ac:dyDescent="0.25">
      <c r="A135" s="69" t="s">
        <v>6</v>
      </c>
      <c r="B135" s="141" t="s">
        <v>120</v>
      </c>
      <c r="C135" s="53" t="s">
        <v>73</v>
      </c>
      <c r="D135" s="36">
        <v>396017673</v>
      </c>
    </row>
    <row r="136" spans="1:4" ht="42" customHeight="1" x14ac:dyDescent="0.25">
      <c r="A136" s="72"/>
      <c r="B136" s="141"/>
      <c r="C136" s="38" t="s">
        <v>92</v>
      </c>
      <c r="D136" s="36">
        <v>168903255</v>
      </c>
    </row>
    <row r="137" spans="1:4" ht="45" customHeight="1" x14ac:dyDescent="0.25">
      <c r="A137" s="72"/>
      <c r="B137" s="141"/>
      <c r="C137" s="38" t="s">
        <v>102</v>
      </c>
      <c r="D137" s="36">
        <v>27945838</v>
      </c>
    </row>
    <row r="138" spans="1:4" ht="45" customHeight="1" x14ac:dyDescent="0.25">
      <c r="A138" s="72"/>
      <c r="B138" s="141"/>
      <c r="C138" s="38" t="s">
        <v>93</v>
      </c>
      <c r="D138" s="36">
        <v>3150907</v>
      </c>
    </row>
    <row r="139" spans="1:4" ht="19.5" customHeight="1" x14ac:dyDescent="0.25">
      <c r="A139" s="66" t="s">
        <v>4</v>
      </c>
      <c r="B139" s="14" t="s">
        <v>122</v>
      </c>
      <c r="C139" s="38"/>
      <c r="D139" s="36">
        <f>SUM(D140:D171)</f>
        <v>20615617550</v>
      </c>
    </row>
    <row r="140" spans="1:4" ht="24" customHeight="1" x14ac:dyDescent="0.25">
      <c r="A140" s="69" t="s">
        <v>6</v>
      </c>
      <c r="B140" s="141" t="s">
        <v>121</v>
      </c>
      <c r="C140" s="53" t="s">
        <v>19</v>
      </c>
      <c r="D140" s="36">
        <v>250000000</v>
      </c>
    </row>
    <row r="141" spans="1:4" ht="35.25" customHeight="1" x14ac:dyDescent="0.25">
      <c r="A141" s="72"/>
      <c r="B141" s="141"/>
      <c r="C141" s="38" t="s">
        <v>123</v>
      </c>
      <c r="D141" s="36">
        <v>4825923807</v>
      </c>
    </row>
    <row r="142" spans="1:4" ht="33.75" customHeight="1" x14ac:dyDescent="0.25">
      <c r="A142" s="72"/>
      <c r="B142" s="141"/>
      <c r="C142" s="38" t="s">
        <v>124</v>
      </c>
      <c r="D142" s="36">
        <v>3123164658</v>
      </c>
    </row>
    <row r="143" spans="1:4" ht="43.5" customHeight="1" x14ac:dyDescent="0.25">
      <c r="A143" s="72"/>
      <c r="B143" s="141"/>
      <c r="C143" s="38" t="s">
        <v>143</v>
      </c>
      <c r="D143" s="36">
        <v>36893484</v>
      </c>
    </row>
    <row r="144" spans="1:4" ht="40.5" customHeight="1" x14ac:dyDescent="0.25">
      <c r="A144" s="72"/>
      <c r="B144" s="141"/>
      <c r="C144" s="38" t="s">
        <v>142</v>
      </c>
      <c r="D144" s="36">
        <v>53351820</v>
      </c>
    </row>
    <row r="145" spans="1:4" ht="30" customHeight="1" x14ac:dyDescent="0.25">
      <c r="A145" s="72"/>
      <c r="B145" s="141"/>
      <c r="C145" s="38" t="s">
        <v>125</v>
      </c>
      <c r="D145" s="36">
        <v>263570619</v>
      </c>
    </row>
    <row r="146" spans="1:4" ht="39.75" customHeight="1" x14ac:dyDescent="0.25">
      <c r="A146" s="72"/>
      <c r="B146" s="141"/>
      <c r="C146" s="38" t="s">
        <v>126</v>
      </c>
      <c r="D146" s="36">
        <v>1270896550</v>
      </c>
    </row>
    <row r="147" spans="1:4" ht="30" customHeight="1" x14ac:dyDescent="0.25">
      <c r="A147" s="72"/>
      <c r="B147" s="141"/>
      <c r="C147" s="38" t="s">
        <v>127</v>
      </c>
      <c r="D147" s="36">
        <v>6159492</v>
      </c>
    </row>
    <row r="148" spans="1:4" ht="45" customHeight="1" x14ac:dyDescent="0.25">
      <c r="A148" s="72"/>
      <c r="B148" s="141"/>
      <c r="C148" s="38" t="s">
        <v>92</v>
      </c>
      <c r="D148" s="36">
        <v>40000000</v>
      </c>
    </row>
    <row r="149" spans="1:4" ht="45" customHeight="1" x14ac:dyDescent="0.25">
      <c r="A149" s="72"/>
      <c r="B149" s="141"/>
      <c r="C149" s="38" t="s">
        <v>93</v>
      </c>
      <c r="D149" s="36">
        <v>115816500</v>
      </c>
    </row>
    <row r="150" spans="1:4" ht="40.5" customHeight="1" x14ac:dyDescent="0.25">
      <c r="A150" s="72"/>
      <c r="B150" s="141"/>
      <c r="C150" s="38" t="s">
        <v>128</v>
      </c>
      <c r="D150" s="36">
        <v>1903619883</v>
      </c>
    </row>
    <row r="151" spans="1:4" ht="45" customHeight="1" x14ac:dyDescent="0.25">
      <c r="A151" s="72"/>
      <c r="B151" s="141"/>
      <c r="C151" s="38" t="s">
        <v>129</v>
      </c>
      <c r="D151" s="36">
        <v>919064112</v>
      </c>
    </row>
    <row r="152" spans="1:4" ht="40.5" customHeight="1" x14ac:dyDescent="0.25">
      <c r="A152" s="72"/>
      <c r="B152" s="141"/>
      <c r="C152" s="38" t="s">
        <v>130</v>
      </c>
      <c r="D152" s="36">
        <v>112651265</v>
      </c>
    </row>
    <row r="153" spans="1:4" ht="37.5" customHeight="1" x14ac:dyDescent="0.25">
      <c r="A153" s="72"/>
      <c r="B153" s="141"/>
      <c r="C153" s="38" t="s">
        <v>131</v>
      </c>
      <c r="D153" s="36">
        <v>39475032</v>
      </c>
    </row>
    <row r="154" spans="1:4" ht="30" customHeight="1" x14ac:dyDescent="0.25">
      <c r="A154" s="72"/>
      <c r="B154" s="141"/>
      <c r="C154" s="38" t="s">
        <v>132</v>
      </c>
      <c r="D154" s="36">
        <v>146281664</v>
      </c>
    </row>
    <row r="155" spans="1:4" ht="26.25" customHeight="1" x14ac:dyDescent="0.25">
      <c r="A155" s="72"/>
      <c r="B155" s="141"/>
      <c r="C155" s="38" t="s">
        <v>365</v>
      </c>
      <c r="D155" s="36">
        <v>41745917</v>
      </c>
    </row>
    <row r="156" spans="1:4" ht="25.5" customHeight="1" x14ac:dyDescent="0.25">
      <c r="A156" s="72"/>
      <c r="B156" s="141"/>
      <c r="C156" s="38" t="s">
        <v>133</v>
      </c>
      <c r="D156" s="36">
        <v>53197846</v>
      </c>
    </row>
    <row r="157" spans="1:4" ht="45" customHeight="1" x14ac:dyDescent="0.25">
      <c r="A157" s="72"/>
      <c r="B157" s="141"/>
      <c r="C157" s="38" t="s">
        <v>134</v>
      </c>
      <c r="D157" s="36">
        <v>280771829</v>
      </c>
    </row>
    <row r="158" spans="1:4" ht="45" customHeight="1" x14ac:dyDescent="0.25">
      <c r="A158" s="72"/>
      <c r="B158" s="141"/>
      <c r="C158" s="38" t="s">
        <v>135</v>
      </c>
      <c r="D158" s="36">
        <v>98306930</v>
      </c>
    </row>
    <row r="159" spans="1:4" ht="24" customHeight="1" x14ac:dyDescent="0.25">
      <c r="A159" s="69" t="s">
        <v>6</v>
      </c>
      <c r="B159" s="141" t="s">
        <v>136</v>
      </c>
      <c r="C159" s="53" t="s">
        <v>19</v>
      </c>
      <c r="D159" s="36">
        <v>250000000</v>
      </c>
    </row>
    <row r="160" spans="1:4" ht="39.75" customHeight="1" x14ac:dyDescent="0.25">
      <c r="A160" s="72"/>
      <c r="B160" s="141"/>
      <c r="C160" s="38" t="s">
        <v>92</v>
      </c>
      <c r="D160" s="36">
        <v>40000000</v>
      </c>
    </row>
    <row r="161" spans="1:4" ht="34.5" customHeight="1" x14ac:dyDescent="0.25">
      <c r="A161" s="69" t="s">
        <v>6</v>
      </c>
      <c r="B161" s="141" t="s">
        <v>137</v>
      </c>
      <c r="C161" s="38" t="s">
        <v>138</v>
      </c>
      <c r="D161" s="36">
        <v>3621527478</v>
      </c>
    </row>
    <row r="162" spans="1:4" ht="31.5" customHeight="1" x14ac:dyDescent="0.25">
      <c r="A162" s="72"/>
      <c r="B162" s="141"/>
      <c r="C162" s="38" t="s">
        <v>139</v>
      </c>
      <c r="D162" s="36">
        <v>29696246</v>
      </c>
    </row>
    <row r="163" spans="1:4" ht="24.75" x14ac:dyDescent="0.25">
      <c r="A163" s="72"/>
      <c r="B163" s="141"/>
      <c r="C163" s="38" t="s">
        <v>140</v>
      </c>
      <c r="D163" s="36">
        <v>18446742</v>
      </c>
    </row>
    <row r="164" spans="1:4" ht="36.75" x14ac:dyDescent="0.25">
      <c r="A164" s="72"/>
      <c r="B164" s="141"/>
      <c r="C164" s="38" t="s">
        <v>141</v>
      </c>
      <c r="D164" s="36">
        <v>26675910</v>
      </c>
    </row>
    <row r="165" spans="1:4" ht="36.75" x14ac:dyDescent="0.25">
      <c r="A165" s="72"/>
      <c r="B165" s="141"/>
      <c r="C165" s="38" t="s">
        <v>144</v>
      </c>
      <c r="D165" s="36">
        <v>635448275</v>
      </c>
    </row>
    <row r="166" spans="1:4" ht="38.25" customHeight="1" x14ac:dyDescent="0.25">
      <c r="A166" s="72"/>
      <c r="B166" s="141"/>
      <c r="C166" s="38" t="s">
        <v>145</v>
      </c>
      <c r="D166" s="36">
        <v>3079746</v>
      </c>
    </row>
    <row r="167" spans="1:4" ht="30" customHeight="1" x14ac:dyDescent="0.25">
      <c r="A167" s="72"/>
      <c r="B167" s="141"/>
      <c r="C167" s="38" t="s">
        <v>92</v>
      </c>
      <c r="D167" s="36">
        <v>1612449495</v>
      </c>
    </row>
    <row r="168" spans="1:4" ht="30" customHeight="1" x14ac:dyDescent="0.25">
      <c r="A168" s="72"/>
      <c r="B168" s="141"/>
      <c r="C168" s="38" t="s">
        <v>146</v>
      </c>
      <c r="D168" s="36">
        <v>679688750</v>
      </c>
    </row>
    <row r="169" spans="1:4" ht="24.75" x14ac:dyDescent="0.25">
      <c r="A169" s="72"/>
      <c r="B169" s="141"/>
      <c r="C169" s="38" t="s">
        <v>147</v>
      </c>
      <c r="D169" s="36">
        <v>55110000</v>
      </c>
    </row>
    <row r="170" spans="1:4" ht="45" customHeight="1" x14ac:dyDescent="0.25">
      <c r="A170" s="72"/>
      <c r="B170" s="141"/>
      <c r="C170" s="38" t="s">
        <v>148</v>
      </c>
      <c r="D170" s="36">
        <v>57908250</v>
      </c>
    </row>
    <row r="171" spans="1:4" ht="44.25" customHeight="1" x14ac:dyDescent="0.25">
      <c r="A171" s="72"/>
      <c r="B171" s="141"/>
      <c r="C171" s="38" t="s">
        <v>149</v>
      </c>
      <c r="D171" s="36">
        <v>4695250</v>
      </c>
    </row>
    <row r="172" spans="1:4" ht="30" customHeight="1" x14ac:dyDescent="0.25">
      <c r="A172" s="66" t="s">
        <v>2</v>
      </c>
      <c r="B172" s="14" t="s">
        <v>152</v>
      </c>
      <c r="C172" s="38"/>
      <c r="D172" s="36">
        <f>+D173+D187+D193+D198+D203+D210</f>
        <v>5682921692.3500004</v>
      </c>
    </row>
    <row r="173" spans="1:4" ht="24" x14ac:dyDescent="0.25">
      <c r="A173" s="66" t="s">
        <v>7</v>
      </c>
      <c r="B173" s="14" t="s">
        <v>153</v>
      </c>
      <c r="C173" s="38"/>
      <c r="D173" s="36">
        <f>+D174+D176+D183</f>
        <v>227416877</v>
      </c>
    </row>
    <row r="174" spans="1:4" ht="30" customHeight="1" x14ac:dyDescent="0.25">
      <c r="A174" s="66" t="s">
        <v>4</v>
      </c>
      <c r="B174" s="14" t="s">
        <v>154</v>
      </c>
      <c r="C174" s="38"/>
      <c r="D174" s="36">
        <f>+D175</f>
        <v>20000000</v>
      </c>
    </row>
    <row r="175" spans="1:4" ht="37.5" customHeight="1" x14ac:dyDescent="0.25">
      <c r="A175" s="66" t="s">
        <v>6</v>
      </c>
      <c r="B175" s="14" t="s">
        <v>155</v>
      </c>
      <c r="C175" s="53" t="s">
        <v>19</v>
      </c>
      <c r="D175" s="36">
        <v>20000000</v>
      </c>
    </row>
    <row r="176" spans="1:4" ht="24" x14ac:dyDescent="0.25">
      <c r="A176" s="66" t="s">
        <v>4</v>
      </c>
      <c r="B176" s="14" t="s">
        <v>156</v>
      </c>
      <c r="C176" s="38"/>
      <c r="D176" s="36">
        <f>SUM(D177:D182)</f>
        <v>103416877</v>
      </c>
    </row>
    <row r="177" spans="1:4" ht="24" x14ac:dyDescent="0.25">
      <c r="A177" s="66" t="s">
        <v>6</v>
      </c>
      <c r="B177" s="14" t="s">
        <v>157</v>
      </c>
      <c r="C177" s="53" t="s">
        <v>19</v>
      </c>
      <c r="D177" s="36">
        <v>20000000</v>
      </c>
    </row>
    <row r="178" spans="1:4" ht="21" customHeight="1" x14ac:dyDescent="0.25">
      <c r="A178" s="67" t="s">
        <v>6</v>
      </c>
      <c r="B178" s="73" t="s">
        <v>158</v>
      </c>
      <c r="C178" s="53" t="s">
        <v>19</v>
      </c>
      <c r="D178" s="36">
        <v>20000000</v>
      </c>
    </row>
    <row r="179" spans="1:4" ht="21" customHeight="1" x14ac:dyDescent="0.25">
      <c r="A179" s="68"/>
      <c r="B179" s="74"/>
      <c r="C179" s="53" t="s">
        <v>385</v>
      </c>
      <c r="D179" s="36">
        <v>10000000</v>
      </c>
    </row>
    <row r="180" spans="1:4" ht="43.5" customHeight="1" x14ac:dyDescent="0.25">
      <c r="A180" s="66" t="s">
        <v>6</v>
      </c>
      <c r="B180" s="14" t="s">
        <v>159</v>
      </c>
      <c r="C180" s="53" t="s">
        <v>19</v>
      </c>
      <c r="D180" s="36">
        <v>13416877</v>
      </c>
    </row>
    <row r="181" spans="1:4" ht="60" x14ac:dyDescent="0.25">
      <c r="A181" s="66" t="s">
        <v>6</v>
      </c>
      <c r="B181" s="14" t="s">
        <v>160</v>
      </c>
      <c r="C181" s="53" t="s">
        <v>19</v>
      </c>
      <c r="D181" s="36">
        <v>20000000</v>
      </c>
    </row>
    <row r="182" spans="1:4" ht="36" x14ac:dyDescent="0.25">
      <c r="A182" s="66" t="s">
        <v>6</v>
      </c>
      <c r="B182" s="14" t="s">
        <v>161</v>
      </c>
      <c r="C182" s="53" t="s">
        <v>19</v>
      </c>
      <c r="D182" s="36">
        <v>20000000</v>
      </c>
    </row>
    <row r="183" spans="1:4" ht="30" customHeight="1" x14ac:dyDescent="0.25">
      <c r="A183" s="66" t="s">
        <v>4</v>
      </c>
      <c r="B183" s="14" t="s">
        <v>162</v>
      </c>
      <c r="C183" s="38"/>
      <c r="D183" s="36">
        <f>SUM(D184:D186)</f>
        <v>104000000</v>
      </c>
    </row>
    <row r="184" spans="1:4" ht="30" customHeight="1" x14ac:dyDescent="0.25">
      <c r="A184" s="67" t="s">
        <v>6</v>
      </c>
      <c r="B184" s="73" t="s">
        <v>163</v>
      </c>
      <c r="C184" s="53" t="s">
        <v>19</v>
      </c>
      <c r="D184" s="36">
        <v>15000000</v>
      </c>
    </row>
    <row r="185" spans="1:4" ht="30" customHeight="1" x14ac:dyDescent="0.25">
      <c r="A185" s="68"/>
      <c r="B185" s="74"/>
      <c r="C185" s="53" t="s">
        <v>384</v>
      </c>
      <c r="D185" s="36">
        <v>35000000</v>
      </c>
    </row>
    <row r="186" spans="1:4" ht="36" x14ac:dyDescent="0.25">
      <c r="A186" s="66" t="s">
        <v>6</v>
      </c>
      <c r="B186" s="14" t="s">
        <v>164</v>
      </c>
      <c r="C186" s="53" t="s">
        <v>19</v>
      </c>
      <c r="D186" s="36">
        <v>54000000</v>
      </c>
    </row>
    <row r="187" spans="1:4" x14ac:dyDescent="0.25">
      <c r="A187" s="66" t="s">
        <v>7</v>
      </c>
      <c r="B187" s="14" t="s">
        <v>165</v>
      </c>
      <c r="C187" s="38"/>
      <c r="D187" s="36">
        <f>+D188</f>
        <v>240000000</v>
      </c>
    </row>
    <row r="188" spans="1:4" ht="30" customHeight="1" x14ac:dyDescent="0.25">
      <c r="A188" s="66" t="s">
        <v>4</v>
      </c>
      <c r="B188" s="14" t="s">
        <v>166</v>
      </c>
      <c r="C188" s="38"/>
      <c r="D188" s="36">
        <f>SUM(D189:D192)</f>
        <v>240000000</v>
      </c>
    </row>
    <row r="189" spans="1:4" ht="25.5" customHeight="1" x14ac:dyDescent="0.25">
      <c r="A189" s="67" t="s">
        <v>6</v>
      </c>
      <c r="B189" s="73" t="s">
        <v>167</v>
      </c>
      <c r="C189" s="53" t="s">
        <v>19</v>
      </c>
      <c r="D189" s="36">
        <v>54000000</v>
      </c>
    </row>
    <row r="190" spans="1:4" ht="25.5" customHeight="1" x14ac:dyDescent="0.25">
      <c r="A190" s="68"/>
      <c r="B190" s="74"/>
      <c r="C190" s="53" t="s">
        <v>386</v>
      </c>
      <c r="D190" s="36">
        <v>36000000</v>
      </c>
    </row>
    <row r="191" spans="1:4" ht="23.25" customHeight="1" x14ac:dyDescent="0.25">
      <c r="A191" s="67" t="s">
        <v>6</v>
      </c>
      <c r="B191" s="73" t="s">
        <v>168</v>
      </c>
      <c r="C191" s="53" t="s">
        <v>19</v>
      </c>
      <c r="D191" s="36">
        <v>54000000</v>
      </c>
    </row>
    <row r="192" spans="1:4" ht="23.25" customHeight="1" x14ac:dyDescent="0.25">
      <c r="A192" s="68"/>
      <c r="B192" s="74"/>
      <c r="C192" s="53" t="s">
        <v>386</v>
      </c>
      <c r="D192" s="36">
        <v>96000000</v>
      </c>
    </row>
    <row r="193" spans="1:4" x14ac:dyDescent="0.25">
      <c r="A193" s="66" t="s">
        <v>7</v>
      </c>
      <c r="B193" s="14" t="s">
        <v>169</v>
      </c>
      <c r="C193" s="38"/>
      <c r="D193" s="36">
        <f>+D194</f>
        <v>410000000</v>
      </c>
    </row>
    <row r="194" spans="1:4" ht="30" customHeight="1" x14ac:dyDescent="0.25">
      <c r="A194" s="66" t="s">
        <v>4</v>
      </c>
      <c r="B194" s="14" t="s">
        <v>170</v>
      </c>
      <c r="C194" s="38"/>
      <c r="D194" s="36">
        <f>SUM(D195:D197)</f>
        <v>410000000</v>
      </c>
    </row>
    <row r="195" spans="1:4" ht="30" customHeight="1" x14ac:dyDescent="0.25">
      <c r="A195" s="66" t="s">
        <v>6</v>
      </c>
      <c r="B195" s="14" t="s">
        <v>171</v>
      </c>
      <c r="C195" s="53" t="s">
        <v>19</v>
      </c>
      <c r="D195" s="36">
        <v>70000000</v>
      </c>
    </row>
    <row r="196" spans="1:4" ht="23.25" customHeight="1" x14ac:dyDescent="0.25">
      <c r="A196" s="67" t="s">
        <v>6</v>
      </c>
      <c r="B196" s="73" t="s">
        <v>379</v>
      </c>
      <c r="C196" s="53" t="s">
        <v>19</v>
      </c>
      <c r="D196" s="36">
        <v>54000000</v>
      </c>
    </row>
    <row r="197" spans="1:4" ht="23.25" customHeight="1" x14ac:dyDescent="0.25">
      <c r="A197" s="68"/>
      <c r="B197" s="74"/>
      <c r="C197" s="53" t="s">
        <v>386</v>
      </c>
      <c r="D197" s="36">
        <v>286000000</v>
      </c>
    </row>
    <row r="198" spans="1:4" ht="24" x14ac:dyDescent="0.25">
      <c r="A198" s="66" t="s">
        <v>7</v>
      </c>
      <c r="B198" s="14" t="s">
        <v>172</v>
      </c>
      <c r="C198" s="38"/>
      <c r="D198" s="36">
        <f>+D199</f>
        <v>100000000</v>
      </c>
    </row>
    <row r="199" spans="1:4" x14ac:dyDescent="0.25">
      <c r="A199" s="66" t="s">
        <v>4</v>
      </c>
      <c r="B199" s="14" t="s">
        <v>173</v>
      </c>
      <c r="C199" s="38"/>
      <c r="D199" s="36">
        <f>SUM(D200:D202)</f>
        <v>100000000</v>
      </c>
    </row>
    <row r="200" spans="1:4" ht="30" customHeight="1" x14ac:dyDescent="0.25">
      <c r="A200" s="66" t="s">
        <v>6</v>
      </c>
      <c r="B200" s="14" t="s">
        <v>174</v>
      </c>
      <c r="C200" s="53" t="s">
        <v>19</v>
      </c>
      <c r="D200" s="36">
        <v>54000000</v>
      </c>
    </row>
    <row r="201" spans="1:4" ht="30" customHeight="1" x14ac:dyDescent="0.25">
      <c r="A201" s="79" t="s">
        <v>6</v>
      </c>
      <c r="B201" s="73" t="s">
        <v>175</v>
      </c>
      <c r="C201" s="53" t="s">
        <v>19</v>
      </c>
      <c r="D201" s="36">
        <v>30000000</v>
      </c>
    </row>
    <row r="202" spans="1:4" ht="30" customHeight="1" x14ac:dyDescent="0.25">
      <c r="A202" s="80"/>
      <c r="B202" s="74"/>
      <c r="C202" s="53" t="s">
        <v>387</v>
      </c>
      <c r="D202" s="36">
        <v>16000000</v>
      </c>
    </row>
    <row r="203" spans="1:4" ht="24" x14ac:dyDescent="0.25">
      <c r="A203" s="66" t="s">
        <v>7</v>
      </c>
      <c r="B203" s="14" t="s">
        <v>176</v>
      </c>
      <c r="C203" s="38"/>
      <c r="D203" s="36">
        <f>+D204</f>
        <v>4675504815.3500004</v>
      </c>
    </row>
    <row r="204" spans="1:4" x14ac:dyDescent="0.25">
      <c r="A204" s="66" t="s">
        <v>4</v>
      </c>
      <c r="B204" s="14" t="s">
        <v>177</v>
      </c>
      <c r="C204" s="38"/>
      <c r="D204" s="36">
        <f>SUM(D205:D209)</f>
        <v>4675504815.3500004</v>
      </c>
    </row>
    <row r="205" spans="1:4" ht="24" x14ac:dyDescent="0.25">
      <c r="A205" s="66" t="s">
        <v>6</v>
      </c>
      <c r="B205" s="14" t="s">
        <v>178</v>
      </c>
      <c r="C205" s="53" t="s">
        <v>19</v>
      </c>
      <c r="D205" s="36">
        <v>50000000</v>
      </c>
    </row>
    <row r="206" spans="1:4" ht="20.25" customHeight="1" x14ac:dyDescent="0.25">
      <c r="A206" s="67" t="s">
        <v>6</v>
      </c>
      <c r="B206" s="73" t="s">
        <v>179</v>
      </c>
      <c r="C206" s="53" t="s">
        <v>180</v>
      </c>
      <c r="D206" s="36">
        <v>2105067300</v>
      </c>
    </row>
    <row r="207" spans="1:4" ht="30" customHeight="1" x14ac:dyDescent="0.25">
      <c r="A207" s="71"/>
      <c r="B207" s="75"/>
      <c r="C207" s="38" t="s">
        <v>181</v>
      </c>
      <c r="D207" s="36">
        <v>10019152</v>
      </c>
    </row>
    <row r="208" spans="1:4" ht="30" customHeight="1" x14ac:dyDescent="0.25">
      <c r="A208" s="71"/>
      <c r="B208" s="75"/>
      <c r="C208" s="38" t="s">
        <v>388</v>
      </c>
      <c r="D208" s="36">
        <f>2510418363.35-D209</f>
        <v>2300418363.3499999</v>
      </c>
    </row>
    <row r="209" spans="1:4" ht="20.25" customHeight="1" x14ac:dyDescent="0.25">
      <c r="A209" s="68"/>
      <c r="B209" s="74"/>
      <c r="C209" s="53" t="s">
        <v>19</v>
      </c>
      <c r="D209" s="36">
        <v>210000000</v>
      </c>
    </row>
    <row r="210" spans="1:4" ht="30" customHeight="1" x14ac:dyDescent="0.25">
      <c r="A210" s="66" t="s">
        <v>7</v>
      </c>
      <c r="B210" s="14" t="s">
        <v>182</v>
      </c>
      <c r="C210" s="38"/>
      <c r="D210" s="36">
        <f>+D211</f>
        <v>30000000</v>
      </c>
    </row>
    <row r="211" spans="1:4" ht="30" customHeight="1" x14ac:dyDescent="0.25">
      <c r="A211" s="66" t="s">
        <v>4</v>
      </c>
      <c r="B211" s="14" t="s">
        <v>183</v>
      </c>
      <c r="C211" s="38"/>
      <c r="D211" s="36">
        <f>SUM(D212:D213)</f>
        <v>30000000</v>
      </c>
    </row>
    <row r="212" spans="1:4" ht="30" customHeight="1" x14ac:dyDescent="0.25">
      <c r="A212" s="66" t="s">
        <v>6</v>
      </c>
      <c r="B212" s="14" t="s">
        <v>184</v>
      </c>
      <c r="C212" s="53" t="s">
        <v>19</v>
      </c>
      <c r="D212" s="36">
        <v>15000000</v>
      </c>
    </row>
    <row r="213" spans="1:4" ht="36" x14ac:dyDescent="0.25">
      <c r="A213" s="66" t="s">
        <v>6</v>
      </c>
      <c r="B213" s="14" t="s">
        <v>185</v>
      </c>
      <c r="C213" s="53" t="s">
        <v>19</v>
      </c>
      <c r="D213" s="36">
        <v>15000000</v>
      </c>
    </row>
    <row r="214" spans="1:4" x14ac:dyDescent="0.25">
      <c r="A214" s="66" t="s">
        <v>2</v>
      </c>
      <c r="B214" s="14" t="s">
        <v>186</v>
      </c>
      <c r="C214" s="38"/>
      <c r="D214" s="36">
        <f>+D215</f>
        <v>140000000</v>
      </c>
    </row>
    <row r="215" spans="1:4" ht="30" customHeight="1" x14ac:dyDescent="0.25">
      <c r="A215" s="66" t="s">
        <v>7</v>
      </c>
      <c r="B215" s="14" t="s">
        <v>187</v>
      </c>
      <c r="C215" s="38"/>
      <c r="D215" s="36">
        <f>+D216+D219</f>
        <v>140000000</v>
      </c>
    </row>
    <row r="216" spans="1:4" ht="30" customHeight="1" x14ac:dyDescent="0.25">
      <c r="A216" s="66" t="s">
        <v>4</v>
      </c>
      <c r="B216" s="14" t="s">
        <v>188</v>
      </c>
      <c r="C216" s="38"/>
      <c r="D216" s="36">
        <f>SUM(D217:D218)</f>
        <v>70000000</v>
      </c>
    </row>
    <row r="217" spans="1:4" ht="45" customHeight="1" x14ac:dyDescent="0.25">
      <c r="A217" s="66" t="s">
        <v>6</v>
      </c>
      <c r="B217" s="14" t="s">
        <v>189</v>
      </c>
      <c r="C217" s="53" t="s">
        <v>19</v>
      </c>
      <c r="D217" s="36">
        <v>35000000</v>
      </c>
    </row>
    <row r="218" spans="1:4" ht="30" customHeight="1" x14ac:dyDescent="0.25">
      <c r="A218" s="66" t="s">
        <v>6</v>
      </c>
      <c r="B218" s="14" t="s">
        <v>190</v>
      </c>
      <c r="C218" s="53" t="s">
        <v>19</v>
      </c>
      <c r="D218" s="36">
        <v>35000000</v>
      </c>
    </row>
    <row r="219" spans="1:4" ht="45" customHeight="1" x14ac:dyDescent="0.25">
      <c r="A219" s="66" t="s">
        <v>4</v>
      </c>
      <c r="B219" s="14" t="s">
        <v>191</v>
      </c>
      <c r="C219" s="38"/>
      <c r="D219" s="36">
        <f>SUM(D220:D221)</f>
        <v>70000000</v>
      </c>
    </row>
    <row r="220" spans="1:4" ht="30" customHeight="1" x14ac:dyDescent="0.25">
      <c r="A220" s="66" t="s">
        <v>6</v>
      </c>
      <c r="B220" s="14" t="s">
        <v>192</v>
      </c>
      <c r="C220" s="53" t="s">
        <v>19</v>
      </c>
      <c r="D220" s="36">
        <v>35000000</v>
      </c>
    </row>
    <row r="221" spans="1:4" ht="45" customHeight="1" x14ac:dyDescent="0.25">
      <c r="A221" s="66" t="s">
        <v>6</v>
      </c>
      <c r="B221" s="14" t="s">
        <v>193</v>
      </c>
      <c r="C221" s="53" t="s">
        <v>19</v>
      </c>
      <c r="D221" s="36">
        <v>35000000</v>
      </c>
    </row>
    <row r="222" spans="1:4" ht="30" customHeight="1" x14ac:dyDescent="0.25">
      <c r="A222" s="66" t="s">
        <v>2</v>
      </c>
      <c r="B222" s="14" t="s">
        <v>194</v>
      </c>
      <c r="C222" s="38"/>
      <c r="D222" s="36">
        <f>+D223</f>
        <v>2118274973</v>
      </c>
    </row>
    <row r="223" spans="1:4" ht="30" customHeight="1" x14ac:dyDescent="0.25">
      <c r="A223" s="66" t="s">
        <v>7</v>
      </c>
      <c r="B223" s="14" t="s">
        <v>195</v>
      </c>
      <c r="C223" s="38"/>
      <c r="D223" s="36">
        <f>+D224+D234+D246</f>
        <v>2118274973</v>
      </c>
    </row>
    <row r="224" spans="1:4" ht="30" customHeight="1" x14ac:dyDescent="0.25">
      <c r="A224" s="66" t="s">
        <v>4</v>
      </c>
      <c r="B224" s="14" t="s">
        <v>196</v>
      </c>
      <c r="C224" s="38"/>
      <c r="D224" s="36">
        <f>SUM(D225:D233)</f>
        <v>179497000</v>
      </c>
    </row>
    <row r="225" spans="1:4" ht="25.5" customHeight="1" x14ac:dyDescent="0.25">
      <c r="A225" s="67" t="s">
        <v>6</v>
      </c>
      <c r="B225" s="73" t="s">
        <v>197</v>
      </c>
      <c r="C225" s="53" t="s">
        <v>19</v>
      </c>
      <c r="D225" s="36">
        <v>10000000</v>
      </c>
    </row>
    <row r="226" spans="1:4" ht="25.5" customHeight="1" x14ac:dyDescent="0.25">
      <c r="A226" s="68"/>
      <c r="B226" s="74"/>
      <c r="C226" s="53" t="s">
        <v>389</v>
      </c>
      <c r="D226" s="36">
        <v>15797000</v>
      </c>
    </row>
    <row r="227" spans="1:4" ht="36" x14ac:dyDescent="0.25">
      <c r="A227" s="66" t="s">
        <v>6</v>
      </c>
      <c r="B227" s="14" t="s">
        <v>198</v>
      </c>
      <c r="C227" s="53" t="s">
        <v>19</v>
      </c>
      <c r="D227" s="36">
        <v>10000000</v>
      </c>
    </row>
    <row r="228" spans="1:4" ht="45" customHeight="1" x14ac:dyDescent="0.25">
      <c r="A228" s="66" t="s">
        <v>6</v>
      </c>
      <c r="B228" s="14" t="s">
        <v>199</v>
      </c>
      <c r="C228" s="53" t="s">
        <v>19</v>
      </c>
      <c r="D228" s="36">
        <v>20000000</v>
      </c>
    </row>
    <row r="229" spans="1:4" ht="45" customHeight="1" x14ac:dyDescent="0.25">
      <c r="A229" s="66" t="s">
        <v>6</v>
      </c>
      <c r="B229" s="14" t="s">
        <v>200</v>
      </c>
      <c r="C229" s="53" t="s">
        <v>19</v>
      </c>
      <c r="D229" s="36">
        <v>10000000</v>
      </c>
    </row>
    <row r="230" spans="1:4" ht="45" customHeight="1" x14ac:dyDescent="0.25">
      <c r="A230" s="66" t="s">
        <v>6</v>
      </c>
      <c r="B230" s="14" t="s">
        <v>201</v>
      </c>
      <c r="C230" s="53" t="s">
        <v>19</v>
      </c>
      <c r="D230" s="36">
        <v>40000000</v>
      </c>
    </row>
    <row r="231" spans="1:4" ht="36" x14ac:dyDescent="0.25">
      <c r="A231" s="66" t="s">
        <v>6</v>
      </c>
      <c r="B231" s="14" t="s">
        <v>202</v>
      </c>
      <c r="C231" s="53" t="s">
        <v>19</v>
      </c>
      <c r="D231" s="36">
        <v>40000000</v>
      </c>
    </row>
    <row r="232" spans="1:4" ht="24.75" customHeight="1" x14ac:dyDescent="0.25">
      <c r="A232" s="67" t="s">
        <v>6</v>
      </c>
      <c r="B232" s="73" t="s">
        <v>203</v>
      </c>
      <c r="C232" s="53" t="s">
        <v>19</v>
      </c>
      <c r="D232" s="36">
        <v>20000000</v>
      </c>
    </row>
    <row r="233" spans="1:4" ht="24.75" customHeight="1" x14ac:dyDescent="0.25">
      <c r="A233" s="68"/>
      <c r="B233" s="74"/>
      <c r="C233" s="53" t="s">
        <v>389</v>
      </c>
      <c r="D233" s="36">
        <v>13700000</v>
      </c>
    </row>
    <row r="234" spans="1:4" ht="30.75" customHeight="1" x14ac:dyDescent="0.25">
      <c r="A234" s="66" t="s">
        <v>4</v>
      </c>
      <c r="B234" s="14" t="s">
        <v>204</v>
      </c>
      <c r="C234" s="38"/>
      <c r="D234" s="36">
        <f>SUM(D235:D245)</f>
        <v>736433124</v>
      </c>
    </row>
    <row r="235" spans="1:4" x14ac:dyDescent="0.25">
      <c r="A235" s="69" t="s">
        <v>6</v>
      </c>
      <c r="B235" s="141" t="s">
        <v>205</v>
      </c>
      <c r="C235" s="53" t="s">
        <v>19</v>
      </c>
      <c r="D235" s="36">
        <v>200000000</v>
      </c>
    </row>
    <row r="236" spans="1:4" ht="45" customHeight="1" x14ac:dyDescent="0.25">
      <c r="A236" s="72"/>
      <c r="B236" s="141"/>
      <c r="C236" s="53" t="s">
        <v>308</v>
      </c>
      <c r="D236" s="36">
        <v>200000000</v>
      </c>
    </row>
    <row r="237" spans="1:4" ht="36.75" x14ac:dyDescent="0.25">
      <c r="A237" s="72"/>
      <c r="B237" s="141"/>
      <c r="C237" s="38" t="s">
        <v>303</v>
      </c>
      <c r="D237" s="36">
        <v>200000000</v>
      </c>
    </row>
    <row r="238" spans="1:4" ht="36.75" x14ac:dyDescent="0.25">
      <c r="A238" s="67" t="s">
        <v>6</v>
      </c>
      <c r="B238" s="73" t="s">
        <v>206</v>
      </c>
      <c r="C238" s="38" t="s">
        <v>303</v>
      </c>
      <c r="D238" s="36">
        <f>37854760-5982504-8651256-18781000</f>
        <v>4440000</v>
      </c>
    </row>
    <row r="239" spans="1:4" ht="36.75" x14ac:dyDescent="0.25">
      <c r="A239" s="71"/>
      <c r="B239" s="75"/>
      <c r="C239" s="38" t="s">
        <v>307</v>
      </c>
      <c r="D239" s="36">
        <v>5982504</v>
      </c>
    </row>
    <row r="240" spans="1:4" ht="36" customHeight="1" x14ac:dyDescent="0.25">
      <c r="A240" s="71"/>
      <c r="B240" s="75"/>
      <c r="C240" s="38" t="s">
        <v>306</v>
      </c>
      <c r="D240" s="36">
        <v>8651256</v>
      </c>
    </row>
    <row r="241" spans="1:4" ht="36.75" x14ac:dyDescent="0.25">
      <c r="A241" s="71"/>
      <c r="B241" s="75"/>
      <c r="C241" s="38" t="s">
        <v>304</v>
      </c>
      <c r="D241" s="36">
        <v>18781000</v>
      </c>
    </row>
    <row r="242" spans="1:4" ht="37.5" customHeight="1" x14ac:dyDescent="0.25">
      <c r="A242" s="71"/>
      <c r="B242" s="75"/>
      <c r="C242" s="38" t="s">
        <v>305</v>
      </c>
      <c r="D242" s="36">
        <v>2578364</v>
      </c>
    </row>
    <row r="243" spans="1:4" ht="30" customHeight="1" x14ac:dyDescent="0.25">
      <c r="A243" s="68"/>
      <c r="B243" s="74"/>
      <c r="C243" s="53" t="s">
        <v>389</v>
      </c>
      <c r="D243" s="36">
        <v>20000000</v>
      </c>
    </row>
    <row r="244" spans="1:4" ht="44.25" customHeight="1" x14ac:dyDescent="0.25">
      <c r="A244" s="67" t="s">
        <v>6</v>
      </c>
      <c r="B244" s="73" t="s">
        <v>207</v>
      </c>
      <c r="C244" s="38" t="s">
        <v>303</v>
      </c>
      <c r="D244" s="36">
        <v>16000000</v>
      </c>
    </row>
    <row r="245" spans="1:4" ht="24" customHeight="1" x14ac:dyDescent="0.25">
      <c r="A245" s="68"/>
      <c r="B245" s="74"/>
      <c r="C245" s="53" t="s">
        <v>389</v>
      </c>
      <c r="D245" s="36">
        <v>60000000</v>
      </c>
    </row>
    <row r="246" spans="1:4" ht="30" customHeight="1" x14ac:dyDescent="0.25">
      <c r="A246" s="66" t="s">
        <v>4</v>
      </c>
      <c r="B246" s="14" t="s">
        <v>208</v>
      </c>
      <c r="C246" s="38"/>
      <c r="D246" s="36">
        <f>SUM(D247:D249)</f>
        <v>1202344849</v>
      </c>
    </row>
    <row r="247" spans="1:4" ht="26.25" customHeight="1" x14ac:dyDescent="0.25">
      <c r="A247" s="67" t="s">
        <v>6</v>
      </c>
      <c r="B247" s="73" t="s">
        <v>209</v>
      </c>
      <c r="C247" s="53" t="s">
        <v>19</v>
      </c>
      <c r="D247" s="36">
        <v>50000000</v>
      </c>
    </row>
    <row r="248" spans="1:4" ht="26.25" customHeight="1" x14ac:dyDescent="0.25">
      <c r="A248" s="71"/>
      <c r="B248" s="75"/>
      <c r="C248" s="53" t="s">
        <v>389</v>
      </c>
      <c r="D248" s="36">
        <v>925503000</v>
      </c>
    </row>
    <row r="249" spans="1:4" ht="26.25" customHeight="1" x14ac:dyDescent="0.25">
      <c r="A249" s="68"/>
      <c r="B249" s="74"/>
      <c r="C249" s="53" t="s">
        <v>390</v>
      </c>
      <c r="D249" s="36">
        <v>226841849</v>
      </c>
    </row>
    <row r="250" spans="1:4" x14ac:dyDescent="0.25">
      <c r="A250" s="66" t="s">
        <v>2</v>
      </c>
      <c r="B250" s="14" t="s">
        <v>210</v>
      </c>
      <c r="C250" s="38"/>
      <c r="D250" s="36">
        <f>+D251</f>
        <v>1288810304.4000001</v>
      </c>
    </row>
    <row r="251" spans="1:4" ht="30" customHeight="1" x14ac:dyDescent="0.25">
      <c r="A251" s="66" t="s">
        <v>7</v>
      </c>
      <c r="B251" s="14" t="s">
        <v>211</v>
      </c>
      <c r="C251" s="38"/>
      <c r="D251" s="36">
        <f>+D252+D254+D259+D279</f>
        <v>1288810304.4000001</v>
      </c>
    </row>
    <row r="252" spans="1:4" ht="30" customHeight="1" x14ac:dyDescent="0.25">
      <c r="A252" s="66" t="s">
        <v>4</v>
      </c>
      <c r="B252" s="14" t="s">
        <v>58</v>
      </c>
      <c r="C252" s="38"/>
      <c r="D252" s="36">
        <f>+D253</f>
        <v>135000000</v>
      </c>
    </row>
    <row r="253" spans="1:4" ht="30" customHeight="1" x14ac:dyDescent="0.25">
      <c r="A253" s="66" t="s">
        <v>6</v>
      </c>
      <c r="B253" s="14" t="s">
        <v>212</v>
      </c>
      <c r="C253" s="53" t="s">
        <v>19</v>
      </c>
      <c r="D253" s="36">
        <v>135000000</v>
      </c>
    </row>
    <row r="254" spans="1:4" ht="30" customHeight="1" x14ac:dyDescent="0.25">
      <c r="A254" s="66" t="s">
        <v>4</v>
      </c>
      <c r="B254" s="14" t="s">
        <v>213</v>
      </c>
      <c r="C254" s="38"/>
      <c r="D254" s="36">
        <f>SUM(D255:D258)</f>
        <v>80000000</v>
      </c>
    </row>
    <row r="255" spans="1:4" ht="30" customHeight="1" x14ac:dyDescent="0.25">
      <c r="A255" s="69" t="s">
        <v>6</v>
      </c>
      <c r="B255" s="141" t="s">
        <v>214</v>
      </c>
      <c r="C255" s="53" t="s">
        <v>19</v>
      </c>
      <c r="D255" s="36">
        <v>25000000</v>
      </c>
    </row>
    <row r="256" spans="1:4" ht="30" customHeight="1" x14ac:dyDescent="0.25">
      <c r="A256" s="72"/>
      <c r="B256" s="141"/>
      <c r="C256" s="38" t="s">
        <v>216</v>
      </c>
      <c r="D256" s="36">
        <v>10000000</v>
      </c>
    </row>
    <row r="257" spans="1:4" ht="45" customHeight="1" x14ac:dyDescent="0.25">
      <c r="A257" s="69" t="s">
        <v>6</v>
      </c>
      <c r="B257" s="141" t="s">
        <v>215</v>
      </c>
      <c r="C257" s="53" t="s">
        <v>19</v>
      </c>
      <c r="D257" s="36">
        <v>25000000</v>
      </c>
    </row>
    <row r="258" spans="1:4" ht="30" customHeight="1" x14ac:dyDescent="0.25">
      <c r="A258" s="72"/>
      <c r="B258" s="141"/>
      <c r="C258" s="38" t="s">
        <v>216</v>
      </c>
      <c r="D258" s="36">
        <v>20000000</v>
      </c>
    </row>
    <row r="259" spans="1:4" ht="23.25" customHeight="1" x14ac:dyDescent="0.25">
      <c r="A259" s="66" t="s">
        <v>4</v>
      </c>
      <c r="B259" s="14" t="s">
        <v>217</v>
      </c>
      <c r="C259" s="38"/>
      <c r="D259" s="36">
        <f>SUM(D260:D278)</f>
        <v>841330219.4000001</v>
      </c>
    </row>
    <row r="260" spans="1:4" ht="40.5" customHeight="1" x14ac:dyDescent="0.25">
      <c r="A260" s="66" t="s">
        <v>6</v>
      </c>
      <c r="B260" s="14" t="s">
        <v>218</v>
      </c>
      <c r="C260" s="53" t="s">
        <v>19</v>
      </c>
      <c r="D260" s="36">
        <v>25000000</v>
      </c>
    </row>
    <row r="261" spans="1:4" ht="30" customHeight="1" x14ac:dyDescent="0.25">
      <c r="A261" s="69" t="s">
        <v>6</v>
      </c>
      <c r="B261" s="141" t="s">
        <v>219</v>
      </c>
      <c r="C261" s="53" t="s">
        <v>19</v>
      </c>
      <c r="D261" s="36">
        <v>15000000</v>
      </c>
    </row>
    <row r="262" spans="1:4" ht="45" customHeight="1" x14ac:dyDescent="0.25">
      <c r="A262" s="69"/>
      <c r="B262" s="141"/>
      <c r="C262" s="38" t="s">
        <v>216</v>
      </c>
      <c r="D262" s="36">
        <v>10000000</v>
      </c>
    </row>
    <row r="263" spans="1:4" ht="37.5" customHeight="1" x14ac:dyDescent="0.25">
      <c r="A263" s="66" t="s">
        <v>6</v>
      </c>
      <c r="B263" s="14" t="s">
        <v>220</v>
      </c>
      <c r="C263" s="38" t="s">
        <v>216</v>
      </c>
      <c r="D263" s="36">
        <v>10000000</v>
      </c>
    </row>
    <row r="264" spans="1:4" ht="30" customHeight="1" x14ac:dyDescent="0.25">
      <c r="A264" s="67" t="s">
        <v>6</v>
      </c>
      <c r="B264" s="73" t="s">
        <v>221</v>
      </c>
      <c r="C264" s="53" t="s">
        <v>19</v>
      </c>
      <c r="D264" s="36">
        <v>30000000</v>
      </c>
    </row>
    <row r="265" spans="1:4" ht="30" customHeight="1" x14ac:dyDescent="0.25">
      <c r="A265" s="71"/>
      <c r="B265" s="75"/>
      <c r="C265" s="38" t="s">
        <v>216</v>
      </c>
      <c r="D265" s="36">
        <v>15000000</v>
      </c>
    </row>
    <row r="266" spans="1:4" ht="30" customHeight="1" x14ac:dyDescent="0.25">
      <c r="A266" s="68"/>
      <c r="B266" s="74"/>
      <c r="C266" s="53" t="s">
        <v>389</v>
      </c>
      <c r="D266" s="36">
        <v>65000000</v>
      </c>
    </row>
    <row r="267" spans="1:4" x14ac:dyDescent="0.25">
      <c r="A267" s="69" t="s">
        <v>6</v>
      </c>
      <c r="B267" s="141" t="s">
        <v>222</v>
      </c>
      <c r="C267" s="53" t="s">
        <v>19</v>
      </c>
      <c r="D267" s="36">
        <v>20000000</v>
      </c>
    </row>
    <row r="268" spans="1:4" ht="30" customHeight="1" x14ac:dyDescent="0.25">
      <c r="A268" s="69"/>
      <c r="B268" s="141"/>
      <c r="C268" s="38" t="s">
        <v>216</v>
      </c>
      <c r="D268" s="36">
        <v>10000000</v>
      </c>
    </row>
    <row r="269" spans="1:4" ht="45" customHeight="1" x14ac:dyDescent="0.25">
      <c r="A269" s="67" t="s">
        <v>6</v>
      </c>
      <c r="B269" s="73" t="s">
        <v>223</v>
      </c>
      <c r="C269" s="53" t="s">
        <v>19</v>
      </c>
      <c r="D269" s="36">
        <v>40000000</v>
      </c>
    </row>
    <row r="270" spans="1:4" ht="30" customHeight="1" x14ac:dyDescent="0.25">
      <c r="A270" s="71"/>
      <c r="B270" s="75"/>
      <c r="C270" s="38" t="s">
        <v>216</v>
      </c>
      <c r="D270" s="36">
        <v>20000000</v>
      </c>
    </row>
    <row r="271" spans="1:4" ht="30" customHeight="1" x14ac:dyDescent="0.25">
      <c r="A271" s="71"/>
      <c r="B271" s="75"/>
      <c r="C271" s="53" t="s">
        <v>389</v>
      </c>
      <c r="D271" s="36">
        <v>66727484.590000004</v>
      </c>
    </row>
    <row r="272" spans="1:4" ht="30" customHeight="1" x14ac:dyDescent="0.25">
      <c r="A272" s="68"/>
      <c r="B272" s="74"/>
      <c r="C272" s="38" t="s">
        <v>216</v>
      </c>
      <c r="D272" s="36">
        <v>191330219.81</v>
      </c>
    </row>
    <row r="273" spans="1:4" ht="30" customHeight="1" x14ac:dyDescent="0.25">
      <c r="A273" s="67" t="s">
        <v>6</v>
      </c>
      <c r="B273" s="73" t="s">
        <v>224</v>
      </c>
      <c r="C273" s="53" t="s">
        <v>225</v>
      </c>
      <c r="D273" s="36">
        <v>40000000</v>
      </c>
    </row>
    <row r="274" spans="1:4" ht="30" customHeight="1" x14ac:dyDescent="0.25">
      <c r="A274" s="68"/>
      <c r="B274" s="74"/>
      <c r="C274" s="53" t="s">
        <v>391</v>
      </c>
      <c r="D274" s="36">
        <v>233272515</v>
      </c>
    </row>
    <row r="275" spans="1:4" ht="27.75" customHeight="1" x14ac:dyDescent="0.25">
      <c r="A275" s="69" t="s">
        <v>6</v>
      </c>
      <c r="B275" s="141" t="s">
        <v>226</v>
      </c>
      <c r="C275" s="53" t="s">
        <v>19</v>
      </c>
      <c r="D275" s="36">
        <v>25000000</v>
      </c>
    </row>
    <row r="276" spans="1:4" ht="18" customHeight="1" x14ac:dyDescent="0.25">
      <c r="A276" s="69"/>
      <c r="B276" s="141"/>
      <c r="C276" s="38" t="s">
        <v>216</v>
      </c>
      <c r="D276" s="36">
        <v>10000000</v>
      </c>
    </row>
    <row r="277" spans="1:4" x14ac:dyDescent="0.25">
      <c r="A277" s="69" t="s">
        <v>6</v>
      </c>
      <c r="B277" s="141" t="s">
        <v>227</v>
      </c>
      <c r="C277" s="53" t="s">
        <v>19</v>
      </c>
      <c r="D277" s="36">
        <v>10000000</v>
      </c>
    </row>
    <row r="278" spans="1:4" ht="24.75" x14ac:dyDescent="0.25">
      <c r="A278" s="69"/>
      <c r="B278" s="141"/>
      <c r="C278" s="38" t="s">
        <v>216</v>
      </c>
      <c r="D278" s="36">
        <v>5000000</v>
      </c>
    </row>
    <row r="279" spans="1:4" ht="24" x14ac:dyDescent="0.25">
      <c r="A279" s="66" t="s">
        <v>4</v>
      </c>
      <c r="B279" s="14" t="s">
        <v>228</v>
      </c>
      <c r="C279" s="38"/>
      <c r="D279" s="36">
        <f>SUM(D280:D285)</f>
        <v>232480085</v>
      </c>
    </row>
    <row r="280" spans="1:4" ht="24" x14ac:dyDescent="0.25">
      <c r="A280" s="66" t="s">
        <v>6</v>
      </c>
      <c r="B280" s="14" t="s">
        <v>229</v>
      </c>
      <c r="C280" s="53" t="s">
        <v>225</v>
      </c>
      <c r="D280" s="36">
        <v>80000000</v>
      </c>
    </row>
    <row r="281" spans="1:4" ht="48" x14ac:dyDescent="0.25">
      <c r="A281" s="66" t="s">
        <v>6</v>
      </c>
      <c r="B281" s="14" t="s">
        <v>230</v>
      </c>
      <c r="C281" s="53" t="s">
        <v>225</v>
      </c>
      <c r="D281" s="36">
        <v>40000000</v>
      </c>
    </row>
    <row r="282" spans="1:4" x14ac:dyDescent="0.25">
      <c r="A282" s="69" t="s">
        <v>6</v>
      </c>
      <c r="B282" s="141" t="s">
        <v>231</v>
      </c>
      <c r="C282" s="53" t="s">
        <v>19</v>
      </c>
      <c r="D282" s="36">
        <v>25000000</v>
      </c>
    </row>
    <row r="283" spans="1:4" ht="24.75" x14ac:dyDescent="0.25">
      <c r="A283" s="69"/>
      <c r="B283" s="141"/>
      <c r="C283" s="38" t="s">
        <v>216</v>
      </c>
      <c r="D283" s="36">
        <v>32837792</v>
      </c>
    </row>
    <row r="284" spans="1:4" x14ac:dyDescent="0.25">
      <c r="A284" s="69" t="s">
        <v>6</v>
      </c>
      <c r="B284" s="141" t="s">
        <v>232</v>
      </c>
      <c r="C284" s="53" t="s">
        <v>19</v>
      </c>
      <c r="D284" s="36">
        <v>25000000</v>
      </c>
    </row>
    <row r="285" spans="1:4" x14ac:dyDescent="0.25">
      <c r="A285" s="69"/>
      <c r="B285" s="141"/>
      <c r="C285" s="53" t="s">
        <v>225</v>
      </c>
      <c r="D285" s="36">
        <v>29642293</v>
      </c>
    </row>
    <row r="286" spans="1:4" ht="30" customHeight="1" x14ac:dyDescent="0.25">
      <c r="A286" s="66" t="s">
        <v>0</v>
      </c>
      <c r="B286" s="138" t="s">
        <v>310</v>
      </c>
      <c r="C286" s="38"/>
      <c r="D286" s="140">
        <f>+D287+D294+D305+D317</f>
        <v>3332091284.4000001</v>
      </c>
    </row>
    <row r="287" spans="1:4" x14ac:dyDescent="0.25">
      <c r="A287" s="66" t="s">
        <v>2</v>
      </c>
      <c r="B287" s="14" t="s">
        <v>311</v>
      </c>
      <c r="C287" s="38"/>
      <c r="D287" s="36">
        <f>+D288</f>
        <v>275000000</v>
      </c>
    </row>
    <row r="288" spans="1:4" x14ac:dyDescent="0.25">
      <c r="A288" s="66" t="s">
        <v>7</v>
      </c>
      <c r="B288" s="14" t="s">
        <v>312</v>
      </c>
      <c r="C288" s="38"/>
      <c r="D288" s="36">
        <f>+D289</f>
        <v>275000000</v>
      </c>
    </row>
    <row r="289" spans="1:4" x14ac:dyDescent="0.25">
      <c r="A289" s="66" t="s">
        <v>4</v>
      </c>
      <c r="B289" s="14" t="s">
        <v>311</v>
      </c>
      <c r="C289" s="38"/>
      <c r="D289" s="36">
        <f>SUM(D290:D293)</f>
        <v>275000000</v>
      </c>
    </row>
    <row r="290" spans="1:4" ht="36" x14ac:dyDescent="0.25">
      <c r="A290" s="66" t="s">
        <v>6</v>
      </c>
      <c r="B290" s="14" t="s">
        <v>313</v>
      </c>
      <c r="C290" s="53" t="s">
        <v>19</v>
      </c>
      <c r="D290" s="3">
        <v>100000000</v>
      </c>
    </row>
    <row r="291" spans="1:4" ht="24" x14ac:dyDescent="0.25">
      <c r="A291" s="66" t="s">
        <v>6</v>
      </c>
      <c r="B291" s="14" t="s">
        <v>314</v>
      </c>
      <c r="C291" s="53" t="s">
        <v>19</v>
      </c>
      <c r="D291" s="3">
        <v>25000000</v>
      </c>
    </row>
    <row r="292" spans="1:4" ht="60" customHeight="1" x14ac:dyDescent="0.25">
      <c r="A292" s="67" t="s">
        <v>6</v>
      </c>
      <c r="B292" s="73" t="s">
        <v>315</v>
      </c>
      <c r="C292" s="53" t="s">
        <v>19</v>
      </c>
      <c r="D292" s="3">
        <v>50000000</v>
      </c>
    </row>
    <row r="293" spans="1:4" x14ac:dyDescent="0.25">
      <c r="A293" s="68"/>
      <c r="B293" s="74"/>
      <c r="C293" s="53" t="s">
        <v>389</v>
      </c>
      <c r="D293" s="3">
        <v>100000000</v>
      </c>
    </row>
    <row r="294" spans="1:4" ht="15" customHeight="1" x14ac:dyDescent="0.25">
      <c r="A294" s="66" t="s">
        <v>2</v>
      </c>
      <c r="B294" s="14" t="s">
        <v>316</v>
      </c>
      <c r="C294" s="38"/>
      <c r="D294" s="36">
        <f>+D295</f>
        <v>230000000</v>
      </c>
    </row>
    <row r="295" spans="1:4" ht="24" x14ac:dyDescent="0.25">
      <c r="A295" s="66" t="s">
        <v>7</v>
      </c>
      <c r="B295" s="14" t="s">
        <v>317</v>
      </c>
      <c r="C295" s="38"/>
      <c r="D295" s="36">
        <f>+D296+D299+D303</f>
        <v>230000000</v>
      </c>
    </row>
    <row r="296" spans="1:4" x14ac:dyDescent="0.25">
      <c r="A296" s="66" t="s">
        <v>4</v>
      </c>
      <c r="B296" s="14" t="s">
        <v>318</v>
      </c>
      <c r="C296" s="38"/>
      <c r="D296" s="36">
        <f>SUM(D297:D298)</f>
        <v>90000000</v>
      </c>
    </row>
    <row r="297" spans="1:4" ht="24" customHeight="1" x14ac:dyDescent="0.25">
      <c r="A297" s="79" t="s">
        <v>6</v>
      </c>
      <c r="B297" s="73" t="s">
        <v>319</v>
      </c>
      <c r="C297" s="53" t="s">
        <v>19</v>
      </c>
      <c r="D297" s="3">
        <v>40000000</v>
      </c>
    </row>
    <row r="298" spans="1:4" x14ac:dyDescent="0.25">
      <c r="A298" s="80"/>
      <c r="B298" s="74"/>
      <c r="C298" s="53" t="s">
        <v>19</v>
      </c>
      <c r="D298" s="3">
        <v>50000000</v>
      </c>
    </row>
    <row r="299" spans="1:4" x14ac:dyDescent="0.25">
      <c r="A299" s="66" t="s">
        <v>4</v>
      </c>
      <c r="B299" s="14" t="s">
        <v>321</v>
      </c>
      <c r="C299" s="38"/>
      <c r="D299" s="36">
        <f>SUM(D300:D302)</f>
        <v>100000000</v>
      </c>
    </row>
    <row r="300" spans="1:4" ht="29.25" customHeight="1" x14ac:dyDescent="0.25">
      <c r="A300" s="67" t="s">
        <v>6</v>
      </c>
      <c r="B300" s="73" t="s">
        <v>320</v>
      </c>
      <c r="C300" s="53" t="s">
        <v>19</v>
      </c>
      <c r="D300" s="3">
        <v>40000000</v>
      </c>
    </row>
    <row r="301" spans="1:4" ht="23.25" customHeight="1" x14ac:dyDescent="0.25">
      <c r="A301" s="68"/>
      <c r="B301" s="74"/>
      <c r="C301" s="53" t="s">
        <v>389</v>
      </c>
      <c r="D301" s="3">
        <v>25000000</v>
      </c>
    </row>
    <row r="302" spans="1:4" ht="24" x14ac:dyDescent="0.25">
      <c r="A302" s="66" t="s">
        <v>6</v>
      </c>
      <c r="B302" s="14" t="s">
        <v>322</v>
      </c>
      <c r="C302" s="53" t="s">
        <v>19</v>
      </c>
      <c r="D302" s="3">
        <v>35000000</v>
      </c>
    </row>
    <row r="303" spans="1:4" x14ac:dyDescent="0.25">
      <c r="A303" s="66" t="s">
        <v>4</v>
      </c>
      <c r="B303" s="14" t="s">
        <v>323</v>
      </c>
      <c r="C303" s="38"/>
      <c r="D303" s="36">
        <f>+D304</f>
        <v>40000000</v>
      </c>
    </row>
    <row r="304" spans="1:4" ht="36" x14ac:dyDescent="0.25">
      <c r="A304" s="66" t="s">
        <v>6</v>
      </c>
      <c r="B304" s="13" t="s">
        <v>324</v>
      </c>
      <c r="C304" s="53" t="s">
        <v>19</v>
      </c>
      <c r="D304" s="3">
        <v>40000000</v>
      </c>
    </row>
    <row r="305" spans="1:4" ht="24" x14ac:dyDescent="0.25">
      <c r="A305" s="66" t="s">
        <v>2</v>
      </c>
      <c r="B305" s="14" t="s">
        <v>325</v>
      </c>
      <c r="C305" s="38"/>
      <c r="D305" s="36">
        <f>+D306</f>
        <v>761000000</v>
      </c>
    </row>
    <row r="306" spans="1:4" ht="24" x14ac:dyDescent="0.25">
      <c r="A306" s="66" t="s">
        <v>7</v>
      </c>
      <c r="B306" s="14" t="s">
        <v>326</v>
      </c>
      <c r="C306" s="38"/>
      <c r="D306" s="36">
        <f>+D307+D310+D312+D315</f>
        <v>761000000</v>
      </c>
    </row>
    <row r="307" spans="1:4" ht="24" x14ac:dyDescent="0.25">
      <c r="A307" s="66" t="s">
        <v>4</v>
      </c>
      <c r="B307" s="14" t="s">
        <v>327</v>
      </c>
      <c r="C307" s="38"/>
      <c r="D307" s="36">
        <f>SUM(D308:D309)</f>
        <v>561000000</v>
      </c>
    </row>
    <row r="308" spans="1:4" ht="36" customHeight="1" x14ac:dyDescent="0.25">
      <c r="A308" s="67" t="s">
        <v>6</v>
      </c>
      <c r="B308" s="73" t="s">
        <v>328</v>
      </c>
      <c r="C308" s="53" t="s">
        <v>19</v>
      </c>
      <c r="D308" s="3">
        <v>10000000</v>
      </c>
    </row>
    <row r="309" spans="1:4" x14ac:dyDescent="0.25">
      <c r="A309" s="68"/>
      <c r="B309" s="74"/>
      <c r="C309" s="53" t="s">
        <v>389</v>
      </c>
      <c r="D309" s="3">
        <v>551000000</v>
      </c>
    </row>
    <row r="310" spans="1:4" ht="24" x14ac:dyDescent="0.25">
      <c r="A310" s="66" t="s">
        <v>4</v>
      </c>
      <c r="B310" s="14" t="s">
        <v>329</v>
      </c>
      <c r="C310" s="38"/>
      <c r="D310" s="36">
        <f>+D311</f>
        <v>25000000</v>
      </c>
    </row>
    <row r="311" spans="1:4" ht="36" x14ac:dyDescent="0.25">
      <c r="A311" s="66" t="s">
        <v>6</v>
      </c>
      <c r="B311" s="14" t="s">
        <v>330</v>
      </c>
      <c r="C311" s="53" t="s">
        <v>19</v>
      </c>
      <c r="D311" s="3">
        <v>25000000</v>
      </c>
    </row>
    <row r="312" spans="1:4" ht="24" x14ac:dyDescent="0.25">
      <c r="A312" s="66" t="s">
        <v>4</v>
      </c>
      <c r="B312" s="14" t="s">
        <v>331</v>
      </c>
      <c r="C312" s="38"/>
      <c r="D312" s="36">
        <f>SUM(D313:D314)</f>
        <v>155000000</v>
      </c>
    </row>
    <row r="313" spans="1:4" ht="36" x14ac:dyDescent="0.25">
      <c r="A313" s="66" t="s">
        <v>6</v>
      </c>
      <c r="B313" s="14" t="s">
        <v>332</v>
      </c>
      <c r="C313" s="53" t="s">
        <v>19</v>
      </c>
      <c r="D313" s="3">
        <v>55000000</v>
      </c>
    </row>
    <row r="314" spans="1:4" ht="48" x14ac:dyDescent="0.25">
      <c r="A314" s="66" t="s">
        <v>6</v>
      </c>
      <c r="B314" s="14" t="s">
        <v>333</v>
      </c>
      <c r="C314" s="53" t="s">
        <v>19</v>
      </c>
      <c r="D314" s="3">
        <v>100000000</v>
      </c>
    </row>
    <row r="315" spans="1:4" x14ac:dyDescent="0.25">
      <c r="A315" s="66" t="s">
        <v>4</v>
      </c>
      <c r="B315" s="14" t="s">
        <v>334</v>
      </c>
      <c r="C315" s="38"/>
      <c r="D315" s="36">
        <f>+D316</f>
        <v>20000000</v>
      </c>
    </row>
    <row r="316" spans="1:4" ht="24" x14ac:dyDescent="0.25">
      <c r="A316" s="66" t="s">
        <v>6</v>
      </c>
      <c r="B316" s="14" t="s">
        <v>335</v>
      </c>
      <c r="C316" s="53" t="s">
        <v>19</v>
      </c>
      <c r="D316" s="3">
        <v>20000000</v>
      </c>
    </row>
    <row r="317" spans="1:4" x14ac:dyDescent="0.25">
      <c r="A317" s="66" t="s">
        <v>2</v>
      </c>
      <c r="B317" s="14" t="s">
        <v>336</v>
      </c>
      <c r="C317" s="38"/>
      <c r="D317" s="36">
        <f>+D318+D321+D324+D329+D332+D335+D340+D344+D348+D351</f>
        <v>2066091284.4000001</v>
      </c>
    </row>
    <row r="318" spans="1:4" ht="24" x14ac:dyDescent="0.25">
      <c r="A318" s="66" t="s">
        <v>7</v>
      </c>
      <c r="B318" s="142" t="s">
        <v>337</v>
      </c>
      <c r="C318" s="38"/>
      <c r="D318" s="36">
        <f>+D319</f>
        <v>100000000</v>
      </c>
    </row>
    <row r="319" spans="1:4" x14ac:dyDescent="0.25">
      <c r="A319" s="66" t="s">
        <v>4</v>
      </c>
      <c r="B319" s="14" t="s">
        <v>338</v>
      </c>
      <c r="C319" s="38"/>
      <c r="D319" s="36">
        <f>+D320</f>
        <v>100000000</v>
      </c>
    </row>
    <row r="320" spans="1:4" ht="48" x14ac:dyDescent="0.25">
      <c r="A320" s="66" t="s">
        <v>6</v>
      </c>
      <c r="B320" s="14" t="s">
        <v>339</v>
      </c>
      <c r="C320" s="53" t="s">
        <v>19</v>
      </c>
      <c r="D320" s="36">
        <v>100000000</v>
      </c>
    </row>
    <row r="321" spans="1:4" x14ac:dyDescent="0.25">
      <c r="A321" s="66" t="s">
        <v>7</v>
      </c>
      <c r="B321" s="142" t="s">
        <v>340</v>
      </c>
      <c r="C321" s="38"/>
      <c r="D321" s="36">
        <f>+D322</f>
        <v>50000000</v>
      </c>
    </row>
    <row r="322" spans="1:4" x14ac:dyDescent="0.25">
      <c r="A322" s="66" t="s">
        <v>4</v>
      </c>
      <c r="B322" s="14" t="s">
        <v>341</v>
      </c>
      <c r="C322" s="38"/>
      <c r="D322" s="36">
        <f>+D323</f>
        <v>50000000</v>
      </c>
    </row>
    <row r="323" spans="1:4" ht="24" x14ac:dyDescent="0.25">
      <c r="A323" s="66" t="s">
        <v>6</v>
      </c>
      <c r="B323" s="14" t="s">
        <v>342</v>
      </c>
      <c r="C323" s="53" t="s">
        <v>19</v>
      </c>
      <c r="D323" s="36">
        <v>50000000</v>
      </c>
    </row>
    <row r="324" spans="1:4" x14ac:dyDescent="0.25">
      <c r="A324" s="66" t="s">
        <v>7</v>
      </c>
      <c r="B324" s="142" t="s">
        <v>343</v>
      </c>
      <c r="C324" s="38"/>
      <c r="D324" s="36">
        <f>+D325</f>
        <v>438774440</v>
      </c>
    </row>
    <row r="325" spans="1:4" x14ac:dyDescent="0.25">
      <c r="A325" s="66" t="s">
        <v>4</v>
      </c>
      <c r="B325" s="14" t="str">
        <f>B324</f>
        <v>ASISTENCIA TÉCNICA AGROPECUARIA</v>
      </c>
      <c r="C325" s="38"/>
      <c r="D325" s="36">
        <f>SUM(D326:D328)</f>
        <v>438774440</v>
      </c>
    </row>
    <row r="326" spans="1:4" ht="21" customHeight="1" x14ac:dyDescent="0.25">
      <c r="A326" s="67" t="s">
        <v>6</v>
      </c>
      <c r="B326" s="73" t="s">
        <v>344</v>
      </c>
      <c r="C326" s="53" t="s">
        <v>19</v>
      </c>
      <c r="D326" s="36">
        <v>120000000</v>
      </c>
    </row>
    <row r="327" spans="1:4" ht="24.75" x14ac:dyDescent="0.25">
      <c r="A327" s="71"/>
      <c r="B327" s="75"/>
      <c r="C327" s="38" t="s">
        <v>394</v>
      </c>
      <c r="D327" s="36">
        <v>168774440</v>
      </c>
    </row>
    <row r="328" spans="1:4" ht="24" x14ac:dyDescent="0.25">
      <c r="A328" s="68"/>
      <c r="B328" s="74"/>
      <c r="C328" s="53" t="s">
        <v>400</v>
      </c>
      <c r="D328" s="36">
        <v>150000000</v>
      </c>
    </row>
    <row r="329" spans="1:4" x14ac:dyDescent="0.25">
      <c r="A329" s="66" t="s">
        <v>7</v>
      </c>
      <c r="B329" s="143" t="s">
        <v>396</v>
      </c>
      <c r="C329" s="38"/>
      <c r="D329" s="36">
        <f>+D330</f>
        <v>100000000</v>
      </c>
    </row>
    <row r="330" spans="1:4" x14ac:dyDescent="0.25">
      <c r="A330" s="66" t="s">
        <v>4</v>
      </c>
      <c r="B330" s="138" t="s">
        <v>397</v>
      </c>
      <c r="C330" s="38" t="s">
        <v>19</v>
      </c>
      <c r="D330" s="36">
        <f>+D331</f>
        <v>100000000</v>
      </c>
    </row>
    <row r="331" spans="1:4" ht="24" x14ac:dyDescent="0.25">
      <c r="A331" s="66" t="s">
        <v>6</v>
      </c>
      <c r="B331" s="14" t="s">
        <v>398</v>
      </c>
      <c r="C331" s="53" t="s">
        <v>399</v>
      </c>
      <c r="D331" s="36">
        <v>100000000</v>
      </c>
    </row>
    <row r="332" spans="1:4" x14ac:dyDescent="0.25">
      <c r="A332" s="66" t="s">
        <v>7</v>
      </c>
      <c r="B332" s="142" t="s">
        <v>345</v>
      </c>
      <c r="C332" s="38"/>
      <c r="D332" s="36">
        <f>+D333</f>
        <v>60839441</v>
      </c>
    </row>
    <row r="333" spans="1:4" x14ac:dyDescent="0.25">
      <c r="A333" s="66" t="s">
        <v>4</v>
      </c>
      <c r="B333" s="14" t="s">
        <v>346</v>
      </c>
      <c r="C333" s="38"/>
      <c r="D333" s="36">
        <f>+D334</f>
        <v>60839441</v>
      </c>
    </row>
    <row r="334" spans="1:4" ht="24" x14ac:dyDescent="0.25">
      <c r="A334" s="66" t="s">
        <v>6</v>
      </c>
      <c r="B334" s="14" t="s">
        <v>347</v>
      </c>
      <c r="C334" s="53" t="s">
        <v>19</v>
      </c>
      <c r="D334" s="36">
        <v>60839441</v>
      </c>
    </row>
    <row r="335" spans="1:4" x14ac:dyDescent="0.25">
      <c r="A335" s="66" t="s">
        <v>7</v>
      </c>
      <c r="B335" s="142" t="s">
        <v>348</v>
      </c>
      <c r="C335" s="38"/>
      <c r="D335" s="36">
        <f>+D336</f>
        <v>322164754</v>
      </c>
    </row>
    <row r="336" spans="1:4" x14ac:dyDescent="0.25">
      <c r="A336" s="66" t="s">
        <v>4</v>
      </c>
      <c r="B336" s="14" t="s">
        <v>349</v>
      </c>
      <c r="C336" s="38"/>
      <c r="D336" s="36">
        <f>SUM(D337:D339)</f>
        <v>322164754</v>
      </c>
    </row>
    <row r="337" spans="1:4" ht="23.25" customHeight="1" x14ac:dyDescent="0.25">
      <c r="A337" s="67" t="s">
        <v>6</v>
      </c>
      <c r="B337" s="73" t="s">
        <v>350</v>
      </c>
      <c r="C337" s="53" t="s">
        <v>19</v>
      </c>
      <c r="D337" s="36">
        <v>100000000</v>
      </c>
    </row>
    <row r="338" spans="1:4" x14ac:dyDescent="0.25">
      <c r="A338" s="71"/>
      <c r="B338" s="75"/>
      <c r="C338" s="53" t="s">
        <v>399</v>
      </c>
      <c r="D338" s="36">
        <v>153060000</v>
      </c>
    </row>
    <row r="339" spans="1:4" ht="24" x14ac:dyDescent="0.25">
      <c r="A339" s="68"/>
      <c r="B339" s="74"/>
      <c r="C339" s="53" t="s">
        <v>400</v>
      </c>
      <c r="D339" s="36">
        <v>69104754</v>
      </c>
    </row>
    <row r="340" spans="1:4" x14ac:dyDescent="0.25">
      <c r="A340" s="66" t="s">
        <v>7</v>
      </c>
      <c r="B340" s="142" t="s">
        <v>354</v>
      </c>
      <c r="C340" s="38"/>
      <c r="D340" s="36">
        <f>+D341</f>
        <v>208940000</v>
      </c>
    </row>
    <row r="341" spans="1:4" x14ac:dyDescent="0.25">
      <c r="A341" s="66" t="s">
        <v>4</v>
      </c>
      <c r="B341" s="14" t="s">
        <v>355</v>
      </c>
      <c r="C341" s="38"/>
      <c r="D341" s="36">
        <f>SUM(D342:D343)</f>
        <v>208940000</v>
      </c>
    </row>
    <row r="342" spans="1:4" ht="34.5" customHeight="1" x14ac:dyDescent="0.25">
      <c r="A342" s="67" t="s">
        <v>6</v>
      </c>
      <c r="B342" s="73" t="s">
        <v>356</v>
      </c>
      <c r="C342" s="53" t="s">
        <v>19</v>
      </c>
      <c r="D342" s="36">
        <v>50000000</v>
      </c>
    </row>
    <row r="343" spans="1:4" ht="34.5" customHeight="1" x14ac:dyDescent="0.25">
      <c r="A343" s="68"/>
      <c r="B343" s="74"/>
      <c r="C343" s="53" t="s">
        <v>399</v>
      </c>
      <c r="D343" s="36">
        <v>158940000</v>
      </c>
    </row>
    <row r="344" spans="1:4" x14ac:dyDescent="0.25">
      <c r="A344" s="66" t="s">
        <v>7</v>
      </c>
      <c r="B344" s="14" t="s">
        <v>309</v>
      </c>
      <c r="C344" s="38"/>
      <c r="D344" s="36">
        <f>+D345</f>
        <v>575664634</v>
      </c>
    </row>
    <row r="345" spans="1:4" x14ac:dyDescent="0.25">
      <c r="A345" s="66" t="s">
        <v>4</v>
      </c>
      <c r="B345" s="14" t="s">
        <v>357</v>
      </c>
      <c r="C345" s="38"/>
      <c r="D345" s="36">
        <f>SUM(D346:D347)</f>
        <v>575664634</v>
      </c>
    </row>
    <row r="346" spans="1:4" ht="24" customHeight="1" x14ac:dyDescent="0.25">
      <c r="A346" s="67" t="s">
        <v>6</v>
      </c>
      <c r="B346" s="73" t="s">
        <v>358</v>
      </c>
      <c r="C346" s="38" t="s">
        <v>361</v>
      </c>
      <c r="D346" s="36">
        <v>346316634</v>
      </c>
    </row>
    <row r="347" spans="1:4" ht="24" customHeight="1" x14ac:dyDescent="0.25">
      <c r="A347" s="68"/>
      <c r="B347" s="74"/>
      <c r="C347" s="38" t="s">
        <v>401</v>
      </c>
      <c r="D347" s="36">
        <v>229348000</v>
      </c>
    </row>
    <row r="348" spans="1:4" ht="29.25" customHeight="1" x14ac:dyDescent="0.25">
      <c r="A348" s="66" t="s">
        <v>7</v>
      </c>
      <c r="B348" s="143" t="s">
        <v>392</v>
      </c>
      <c r="C348" s="38"/>
      <c r="D348" s="36">
        <f>+D349</f>
        <v>68919546</v>
      </c>
    </row>
    <row r="349" spans="1:4" ht="36" x14ac:dyDescent="0.25">
      <c r="A349" s="66" t="s">
        <v>4</v>
      </c>
      <c r="B349" s="138" t="s">
        <v>393</v>
      </c>
      <c r="C349" s="38"/>
      <c r="D349" s="36">
        <f>SUM(D350)</f>
        <v>68919546</v>
      </c>
    </row>
    <row r="350" spans="1:4" ht="48" x14ac:dyDescent="0.25">
      <c r="A350" s="66" t="s">
        <v>6</v>
      </c>
      <c r="B350" s="65" t="s">
        <v>395</v>
      </c>
      <c r="C350" s="53" t="s">
        <v>394</v>
      </c>
      <c r="D350" s="36">
        <v>68919546</v>
      </c>
    </row>
    <row r="351" spans="1:4" ht="21" customHeight="1" x14ac:dyDescent="0.25">
      <c r="A351" s="66" t="s">
        <v>7</v>
      </c>
      <c r="B351" s="14" t="s">
        <v>351</v>
      </c>
      <c r="C351" s="38"/>
      <c r="D351" s="36">
        <f>+D352+D355</f>
        <v>140788469.40000001</v>
      </c>
    </row>
    <row r="352" spans="1:4" ht="24" x14ac:dyDescent="0.25">
      <c r="A352" s="66" t="s">
        <v>4</v>
      </c>
      <c r="B352" s="14" t="s">
        <v>352</v>
      </c>
      <c r="C352" s="38"/>
      <c r="D352" s="36">
        <f>SUM(D353:D354)</f>
        <v>130769317.40000001</v>
      </c>
    </row>
    <row r="353" spans="1:4" ht="24" customHeight="1" x14ac:dyDescent="0.25">
      <c r="A353" s="67" t="s">
        <v>6</v>
      </c>
      <c r="B353" s="73" t="s">
        <v>353</v>
      </c>
      <c r="C353" s="53" t="s">
        <v>19</v>
      </c>
      <c r="D353" s="36">
        <v>40000000</v>
      </c>
    </row>
    <row r="354" spans="1:4" ht="24" x14ac:dyDescent="0.25">
      <c r="A354" s="68"/>
      <c r="B354" s="74"/>
      <c r="C354" s="53" t="s">
        <v>402</v>
      </c>
      <c r="D354" s="36">
        <v>90769317.400000006</v>
      </c>
    </row>
    <row r="355" spans="1:4" ht="24" x14ac:dyDescent="0.25">
      <c r="A355" s="66" t="s">
        <v>4</v>
      </c>
      <c r="B355" s="14" t="s">
        <v>359</v>
      </c>
      <c r="C355" s="38"/>
      <c r="D355" s="36">
        <f>SUM(D356)</f>
        <v>10019152</v>
      </c>
    </row>
    <row r="356" spans="1:4" ht="30" customHeight="1" x14ac:dyDescent="0.25">
      <c r="A356" s="66" t="s">
        <v>6</v>
      </c>
      <c r="B356" s="14" t="s">
        <v>360</v>
      </c>
      <c r="C356" s="38" t="s">
        <v>19</v>
      </c>
      <c r="D356" s="36">
        <v>10019152</v>
      </c>
    </row>
    <row r="357" spans="1:4" ht="30" customHeight="1" x14ac:dyDescent="0.25">
      <c r="A357" s="66" t="s">
        <v>0</v>
      </c>
      <c r="B357" s="138" t="s">
        <v>362</v>
      </c>
      <c r="C357" s="139"/>
      <c r="D357" s="140">
        <f>+D358+D363</f>
        <v>4359004618</v>
      </c>
    </row>
    <row r="358" spans="1:4" ht="30" customHeight="1" x14ac:dyDescent="0.25">
      <c r="A358" s="66" t="s">
        <v>2</v>
      </c>
      <c r="B358" s="14" t="s">
        <v>235</v>
      </c>
      <c r="C358" s="38"/>
      <c r="D358" s="36">
        <f>+D359</f>
        <v>533382947</v>
      </c>
    </row>
    <row r="359" spans="1:4" ht="30" customHeight="1" x14ac:dyDescent="0.25">
      <c r="A359" s="66" t="s">
        <v>7</v>
      </c>
      <c r="B359" s="14" t="s">
        <v>236</v>
      </c>
      <c r="C359" s="38"/>
      <c r="D359" s="36">
        <f>+D360</f>
        <v>533382947</v>
      </c>
    </row>
    <row r="360" spans="1:4" ht="30" customHeight="1" x14ac:dyDescent="0.25">
      <c r="A360" s="66" t="s">
        <v>4</v>
      </c>
      <c r="B360" s="14" t="s">
        <v>363</v>
      </c>
      <c r="C360" s="38"/>
      <c r="D360" s="36">
        <f>SUM(D361:D362)</f>
        <v>533382947</v>
      </c>
    </row>
    <row r="361" spans="1:4" ht="30.75" customHeight="1" x14ac:dyDescent="0.25">
      <c r="A361" s="67" t="s">
        <v>6</v>
      </c>
      <c r="B361" s="73" t="s">
        <v>237</v>
      </c>
      <c r="C361" s="38" t="s">
        <v>238</v>
      </c>
      <c r="D361" s="36">
        <v>413382947</v>
      </c>
    </row>
    <row r="362" spans="1:4" ht="30.75" customHeight="1" x14ac:dyDescent="0.25">
      <c r="A362" s="68"/>
      <c r="B362" s="74"/>
      <c r="C362" s="38" t="s">
        <v>403</v>
      </c>
      <c r="D362" s="36">
        <v>120000000</v>
      </c>
    </row>
    <row r="363" spans="1:4" ht="30" customHeight="1" x14ac:dyDescent="0.25">
      <c r="A363" s="66" t="s">
        <v>2</v>
      </c>
      <c r="B363" s="14" t="s">
        <v>233</v>
      </c>
      <c r="C363" s="38"/>
      <c r="D363" s="36">
        <f>+D364</f>
        <v>3825621671</v>
      </c>
    </row>
    <row r="364" spans="1:4" x14ac:dyDescent="0.25">
      <c r="A364" s="66" t="s">
        <v>7</v>
      </c>
      <c r="B364" s="14" t="s">
        <v>234</v>
      </c>
      <c r="C364" s="38"/>
      <c r="D364" s="36">
        <f>+D365+D367+D376</f>
        <v>3825621671</v>
      </c>
    </row>
    <row r="365" spans="1:4" x14ac:dyDescent="0.25">
      <c r="A365" s="144" t="s">
        <v>4</v>
      </c>
      <c r="B365" s="138" t="s">
        <v>408</v>
      </c>
      <c r="C365" s="38" t="s">
        <v>243</v>
      </c>
      <c r="D365" s="36">
        <f>+D366</f>
        <v>20000000</v>
      </c>
    </row>
    <row r="366" spans="1:4" ht="34.5" customHeight="1" x14ac:dyDescent="0.25">
      <c r="A366" s="66" t="s">
        <v>6</v>
      </c>
      <c r="B366" s="62" t="s">
        <v>409</v>
      </c>
      <c r="C366" s="53" t="s">
        <v>404</v>
      </c>
      <c r="D366" s="36">
        <v>20000000</v>
      </c>
    </row>
    <row r="367" spans="1:4" x14ac:dyDescent="0.25">
      <c r="A367" s="66" t="s">
        <v>4</v>
      </c>
      <c r="B367" s="14" t="s">
        <v>239</v>
      </c>
      <c r="C367" s="38"/>
      <c r="D367" s="36">
        <f>SUM(D368:D375)</f>
        <v>1220732340</v>
      </c>
    </row>
    <row r="368" spans="1:4" ht="30" customHeight="1" x14ac:dyDescent="0.25">
      <c r="A368" s="67" t="s">
        <v>6</v>
      </c>
      <c r="B368" s="73" t="s">
        <v>240</v>
      </c>
      <c r="C368" s="53" t="s">
        <v>243</v>
      </c>
      <c r="D368" s="36">
        <v>30000000</v>
      </c>
    </row>
    <row r="369" spans="1:4" ht="30" customHeight="1" x14ac:dyDescent="0.25">
      <c r="A369" s="68"/>
      <c r="B369" s="74"/>
      <c r="C369" s="53" t="s">
        <v>404</v>
      </c>
      <c r="D369" s="36">
        <v>66684422</v>
      </c>
    </row>
    <row r="370" spans="1:4" ht="30" customHeight="1" x14ac:dyDescent="0.25">
      <c r="A370" s="67" t="s">
        <v>6</v>
      </c>
      <c r="B370" s="73" t="s">
        <v>241</v>
      </c>
      <c r="C370" s="53" t="s">
        <v>243</v>
      </c>
      <c r="D370" s="36">
        <v>86135000</v>
      </c>
    </row>
    <row r="371" spans="1:4" ht="30" customHeight="1" x14ac:dyDescent="0.25">
      <c r="A371" s="68"/>
      <c r="B371" s="74"/>
      <c r="C371" s="53" t="s">
        <v>404</v>
      </c>
      <c r="D371" s="36">
        <f>480000000+147912918</f>
        <v>627912918</v>
      </c>
    </row>
    <row r="372" spans="1:4" ht="21" customHeight="1" x14ac:dyDescent="0.25">
      <c r="A372" s="67" t="s">
        <v>6</v>
      </c>
      <c r="B372" s="73" t="s">
        <v>242</v>
      </c>
      <c r="C372" s="53" t="s">
        <v>243</v>
      </c>
      <c r="D372" s="36">
        <v>20000000</v>
      </c>
    </row>
    <row r="373" spans="1:4" ht="21" customHeight="1" x14ac:dyDescent="0.25">
      <c r="A373" s="68"/>
      <c r="B373" s="74"/>
      <c r="C373" s="53" t="s">
        <v>404</v>
      </c>
      <c r="D373" s="36">
        <v>100000000</v>
      </c>
    </row>
    <row r="374" spans="1:4" ht="26.25" customHeight="1" x14ac:dyDescent="0.25">
      <c r="A374" s="66" t="s">
        <v>6</v>
      </c>
      <c r="B374" s="14" t="s">
        <v>405</v>
      </c>
      <c r="C374" s="53" t="s">
        <v>404</v>
      </c>
      <c r="D374" s="36">
        <f>140000000+100000000</f>
        <v>240000000</v>
      </c>
    </row>
    <row r="375" spans="1:4" ht="31.5" customHeight="1" x14ac:dyDescent="0.25">
      <c r="A375" s="66" t="s">
        <v>6</v>
      </c>
      <c r="B375" s="14" t="s">
        <v>406</v>
      </c>
      <c r="C375" s="53" t="s">
        <v>404</v>
      </c>
      <c r="D375" s="36">
        <v>50000000</v>
      </c>
    </row>
    <row r="376" spans="1:4" ht="21.75" customHeight="1" x14ac:dyDescent="0.25">
      <c r="A376" s="66" t="s">
        <v>4</v>
      </c>
      <c r="B376" s="14" t="s">
        <v>244</v>
      </c>
      <c r="C376" s="38"/>
      <c r="D376" s="36">
        <f>SUM(D377:D380)</f>
        <v>2584889331</v>
      </c>
    </row>
    <row r="377" spans="1:4" ht="24" customHeight="1" x14ac:dyDescent="0.25">
      <c r="A377" s="67" t="s">
        <v>6</v>
      </c>
      <c r="B377" s="73" t="s">
        <v>245</v>
      </c>
      <c r="C377" s="38" t="s">
        <v>248</v>
      </c>
      <c r="D377" s="36">
        <v>96495733</v>
      </c>
    </row>
    <row r="378" spans="1:4" ht="24.75" x14ac:dyDescent="0.25">
      <c r="A378" s="68"/>
      <c r="B378" s="74"/>
      <c r="C378" s="38" t="s">
        <v>407</v>
      </c>
      <c r="D378" s="36">
        <v>2433393598</v>
      </c>
    </row>
    <row r="379" spans="1:4" ht="30" customHeight="1" x14ac:dyDescent="0.25">
      <c r="A379" s="66" t="s">
        <v>6</v>
      </c>
      <c r="B379" s="14" t="s">
        <v>246</v>
      </c>
      <c r="C379" s="38" t="s">
        <v>243</v>
      </c>
      <c r="D379" s="36">
        <v>20000000</v>
      </c>
    </row>
    <row r="380" spans="1:4" ht="24.75" x14ac:dyDescent="0.25">
      <c r="A380" s="66" t="s">
        <v>6</v>
      </c>
      <c r="B380" s="14" t="s">
        <v>247</v>
      </c>
      <c r="C380" s="38" t="s">
        <v>249</v>
      </c>
      <c r="D380" s="36">
        <v>35000000</v>
      </c>
    </row>
    <row r="381" spans="1:4" ht="32.25" customHeight="1" x14ac:dyDescent="0.25">
      <c r="A381" s="66" t="s">
        <v>0</v>
      </c>
      <c r="B381" s="138" t="s">
        <v>250</v>
      </c>
      <c r="C381" s="139"/>
      <c r="D381" s="140">
        <f>+D382+D410+D428+D432</f>
        <v>18099699521.66</v>
      </c>
    </row>
    <row r="382" spans="1:4" x14ac:dyDescent="0.25">
      <c r="A382" s="66" t="s">
        <v>2</v>
      </c>
      <c r="B382" s="14" t="s">
        <v>251</v>
      </c>
      <c r="C382" s="38"/>
      <c r="D382" s="36">
        <f>+D383+D395+D398+D404+D407</f>
        <v>4179659940</v>
      </c>
    </row>
    <row r="383" spans="1:4" ht="24" x14ac:dyDescent="0.25">
      <c r="A383" s="66" t="s">
        <v>7</v>
      </c>
      <c r="B383" s="14" t="s">
        <v>252</v>
      </c>
      <c r="C383" s="38"/>
      <c r="D383" s="36">
        <f>+D384+D391</f>
        <v>3388664654</v>
      </c>
    </row>
    <row r="384" spans="1:4" ht="24" x14ac:dyDescent="0.25">
      <c r="A384" s="66" t="s">
        <v>4</v>
      </c>
      <c r="B384" s="14" t="s">
        <v>253</v>
      </c>
      <c r="C384" s="38"/>
      <c r="D384" s="36">
        <f>SUM(D385:D390)</f>
        <v>3137664654</v>
      </c>
    </row>
    <row r="385" spans="1:4" ht="30" customHeight="1" x14ac:dyDescent="0.25">
      <c r="A385" s="67" t="s">
        <v>6</v>
      </c>
      <c r="B385" s="73" t="s">
        <v>254</v>
      </c>
      <c r="C385" s="53" t="s">
        <v>255</v>
      </c>
      <c r="D385" s="36">
        <v>373832327</v>
      </c>
    </row>
    <row r="386" spans="1:4" x14ac:dyDescent="0.25">
      <c r="A386" s="71"/>
      <c r="B386" s="75"/>
      <c r="C386" s="38" t="s">
        <v>256</v>
      </c>
      <c r="D386" s="36">
        <v>23832327</v>
      </c>
    </row>
    <row r="387" spans="1:4" x14ac:dyDescent="0.25">
      <c r="A387" s="71"/>
      <c r="B387" s="75"/>
      <c r="C387" s="38" t="s">
        <v>410</v>
      </c>
      <c r="D387" s="36">
        <v>1118826918.4200001</v>
      </c>
    </row>
    <row r="388" spans="1:4" x14ac:dyDescent="0.25">
      <c r="A388" s="68"/>
      <c r="B388" s="74"/>
      <c r="C388" s="53" t="s">
        <v>380</v>
      </c>
      <c r="D388" s="36">
        <v>81173081.579999998</v>
      </c>
    </row>
    <row r="389" spans="1:4" ht="15" customHeight="1" x14ac:dyDescent="0.25">
      <c r="A389" s="67" t="s">
        <v>6</v>
      </c>
      <c r="B389" s="73" t="s">
        <v>257</v>
      </c>
      <c r="C389" s="53" t="s">
        <v>255</v>
      </c>
      <c r="D389" s="36">
        <v>900000000</v>
      </c>
    </row>
    <row r="390" spans="1:4" x14ac:dyDescent="0.25">
      <c r="A390" s="68"/>
      <c r="B390" s="74"/>
      <c r="C390" s="53" t="s">
        <v>380</v>
      </c>
      <c r="D390" s="36">
        <v>640000000</v>
      </c>
    </row>
    <row r="391" spans="1:4" ht="30" customHeight="1" x14ac:dyDescent="0.25">
      <c r="A391" s="66" t="s">
        <v>4</v>
      </c>
      <c r="B391" s="14" t="s">
        <v>258</v>
      </c>
      <c r="C391" s="38"/>
      <c r="D391" s="36">
        <f>SUM(D392:D394)</f>
        <v>251000000</v>
      </c>
    </row>
    <row r="392" spans="1:4" ht="24" x14ac:dyDescent="0.25">
      <c r="A392" s="66" t="s">
        <v>6</v>
      </c>
      <c r="B392" s="14" t="s">
        <v>259</v>
      </c>
      <c r="C392" s="53" t="s">
        <v>255</v>
      </c>
      <c r="D392" s="36">
        <v>50000000</v>
      </c>
    </row>
    <row r="393" spans="1:4" ht="30" customHeight="1" x14ac:dyDescent="0.25">
      <c r="A393" s="67" t="s">
        <v>6</v>
      </c>
      <c r="B393" s="73" t="s">
        <v>260</v>
      </c>
      <c r="C393" s="53" t="s">
        <v>255</v>
      </c>
      <c r="D393" s="36">
        <v>50000000</v>
      </c>
    </row>
    <row r="394" spans="1:4" x14ac:dyDescent="0.25">
      <c r="A394" s="68"/>
      <c r="B394" s="74"/>
      <c r="C394" s="53" t="s">
        <v>381</v>
      </c>
      <c r="D394" s="36">
        <v>151000000</v>
      </c>
    </row>
    <row r="395" spans="1:4" x14ac:dyDescent="0.25">
      <c r="A395" s="66" t="s">
        <v>7</v>
      </c>
      <c r="B395" s="14" t="s">
        <v>261</v>
      </c>
      <c r="C395" s="38"/>
      <c r="D395" s="36">
        <f>+D396</f>
        <v>490155845</v>
      </c>
    </row>
    <row r="396" spans="1:4" x14ac:dyDescent="0.25">
      <c r="A396" s="66" t="s">
        <v>4</v>
      </c>
      <c r="B396" s="14" t="s">
        <v>261</v>
      </c>
      <c r="C396" s="38"/>
      <c r="D396" s="36">
        <f>+D397</f>
        <v>490155845</v>
      </c>
    </row>
    <row r="397" spans="1:4" ht="24" x14ac:dyDescent="0.25">
      <c r="A397" s="66" t="s">
        <v>6</v>
      </c>
      <c r="B397" s="14" t="s">
        <v>262</v>
      </c>
      <c r="C397" s="53" t="s">
        <v>255</v>
      </c>
      <c r="D397" s="36">
        <v>490155845</v>
      </c>
    </row>
    <row r="398" spans="1:4" ht="24" x14ac:dyDescent="0.25">
      <c r="A398" s="66" t="s">
        <v>7</v>
      </c>
      <c r="B398" s="14" t="s">
        <v>263</v>
      </c>
      <c r="C398" s="38"/>
      <c r="D398" s="36">
        <f>+D399+D401</f>
        <v>100839441</v>
      </c>
    </row>
    <row r="399" spans="1:4" x14ac:dyDescent="0.25">
      <c r="A399" s="66" t="s">
        <v>4</v>
      </c>
      <c r="B399" s="14" t="s">
        <v>264</v>
      </c>
      <c r="C399" s="38"/>
      <c r="D399" s="36">
        <f>SUM(D400)</f>
        <v>30000000</v>
      </c>
    </row>
    <row r="400" spans="1:4" x14ac:dyDescent="0.25">
      <c r="A400" s="66" t="s">
        <v>6</v>
      </c>
      <c r="B400" s="14" t="s">
        <v>265</v>
      </c>
      <c r="C400" s="53" t="s">
        <v>255</v>
      </c>
      <c r="D400" s="36">
        <v>30000000</v>
      </c>
    </row>
    <row r="401" spans="1:4" ht="24" x14ac:dyDescent="0.25">
      <c r="A401" s="66" t="s">
        <v>4</v>
      </c>
      <c r="B401" s="14" t="s">
        <v>266</v>
      </c>
      <c r="C401" s="38"/>
      <c r="D401" s="36">
        <f>SUM(D402:D403)</f>
        <v>70839441</v>
      </c>
    </row>
    <row r="402" spans="1:4" x14ac:dyDescent="0.25">
      <c r="A402" s="67" t="s">
        <v>6</v>
      </c>
      <c r="B402" s="141" t="s">
        <v>267</v>
      </c>
      <c r="C402" s="53" t="s">
        <v>19</v>
      </c>
      <c r="D402" s="36">
        <v>50839441</v>
      </c>
    </row>
    <row r="403" spans="1:4" x14ac:dyDescent="0.25">
      <c r="A403" s="68"/>
      <c r="B403" s="141"/>
      <c r="C403" s="53" t="s">
        <v>255</v>
      </c>
      <c r="D403" s="36">
        <v>20000000</v>
      </c>
    </row>
    <row r="404" spans="1:4" ht="24" x14ac:dyDescent="0.25">
      <c r="A404" s="66" t="s">
        <v>7</v>
      </c>
      <c r="B404" s="14" t="s">
        <v>268</v>
      </c>
      <c r="C404" s="38"/>
      <c r="D404" s="36">
        <f>+D405</f>
        <v>100000000</v>
      </c>
    </row>
    <row r="405" spans="1:4" ht="24" x14ac:dyDescent="0.25">
      <c r="A405" s="66" t="s">
        <v>4</v>
      </c>
      <c r="B405" s="14" t="s">
        <v>269</v>
      </c>
      <c r="C405" s="38"/>
      <c r="D405" s="36">
        <f>+D406</f>
        <v>100000000</v>
      </c>
    </row>
    <row r="406" spans="1:4" ht="24" x14ac:dyDescent="0.25">
      <c r="A406" s="66" t="s">
        <v>6</v>
      </c>
      <c r="B406" s="14" t="s">
        <v>270</v>
      </c>
      <c r="C406" s="53" t="s">
        <v>19</v>
      </c>
      <c r="D406" s="36">
        <v>100000000</v>
      </c>
    </row>
    <row r="407" spans="1:4" ht="30" customHeight="1" x14ac:dyDescent="0.25">
      <c r="A407" s="66" t="s">
        <v>7</v>
      </c>
      <c r="B407" s="14" t="s">
        <v>271</v>
      </c>
      <c r="C407" s="38"/>
      <c r="D407" s="36">
        <f>+D408</f>
        <v>100000000</v>
      </c>
    </row>
    <row r="408" spans="1:4" ht="30" customHeight="1" x14ac:dyDescent="0.25">
      <c r="A408" s="66" t="s">
        <v>4</v>
      </c>
      <c r="B408" s="14" t="s">
        <v>271</v>
      </c>
      <c r="C408" s="38"/>
      <c r="D408" s="36">
        <f>+D409</f>
        <v>100000000</v>
      </c>
    </row>
    <row r="409" spans="1:4" ht="30" customHeight="1" x14ac:dyDescent="0.25">
      <c r="A409" s="66" t="s">
        <v>6</v>
      </c>
      <c r="B409" s="14" t="s">
        <v>272</v>
      </c>
      <c r="C409" s="53" t="s">
        <v>19</v>
      </c>
      <c r="D409" s="36">
        <v>100000000</v>
      </c>
    </row>
    <row r="410" spans="1:4" ht="30" customHeight="1" x14ac:dyDescent="0.25">
      <c r="A410" s="66" t="s">
        <v>2</v>
      </c>
      <c r="B410" s="14" t="s">
        <v>273</v>
      </c>
      <c r="C410" s="38"/>
      <c r="D410" s="36">
        <f>+D411+D418</f>
        <v>8915644939.1000004</v>
      </c>
    </row>
    <row r="411" spans="1:4" x14ac:dyDescent="0.25">
      <c r="A411" s="66" t="s">
        <v>7</v>
      </c>
      <c r="B411" s="14" t="s">
        <v>274</v>
      </c>
      <c r="C411" s="38"/>
      <c r="D411" s="36">
        <f>+D412+D416</f>
        <v>432091707.65999997</v>
      </c>
    </row>
    <row r="412" spans="1:4" x14ac:dyDescent="0.25">
      <c r="A412" s="66" t="s">
        <v>4</v>
      </c>
      <c r="B412" s="14" t="s">
        <v>275</v>
      </c>
      <c r="C412" s="38"/>
      <c r="D412" s="36">
        <f>SUM(D413:D415)</f>
        <v>263243191</v>
      </c>
    </row>
    <row r="413" spans="1:4" x14ac:dyDescent="0.25">
      <c r="A413" s="69" t="s">
        <v>6</v>
      </c>
      <c r="B413" s="141" t="s">
        <v>276</v>
      </c>
      <c r="C413" s="53" t="s">
        <v>19</v>
      </c>
      <c r="D413" s="36">
        <v>89980848</v>
      </c>
    </row>
    <row r="414" spans="1:4" ht="24" x14ac:dyDescent="0.25">
      <c r="A414" s="69"/>
      <c r="B414" s="141"/>
      <c r="C414" s="53" t="s">
        <v>364</v>
      </c>
      <c r="D414" s="36">
        <v>10019152</v>
      </c>
    </row>
    <row r="415" spans="1:4" ht="30" customHeight="1" x14ac:dyDescent="0.25">
      <c r="A415" s="69"/>
      <c r="B415" s="141"/>
      <c r="C415" s="53" t="s">
        <v>286</v>
      </c>
      <c r="D415" s="36">
        <v>163243191</v>
      </c>
    </row>
    <row r="416" spans="1:4" x14ac:dyDescent="0.25">
      <c r="A416" s="66" t="s">
        <v>4</v>
      </c>
      <c r="B416" s="14" t="s">
        <v>382</v>
      </c>
      <c r="C416" s="38"/>
      <c r="D416" s="36">
        <f>SUM(D417)</f>
        <v>168848516.66</v>
      </c>
    </row>
    <row r="417" spans="1:4" ht="30" x14ac:dyDescent="0.25">
      <c r="A417" s="66" t="s">
        <v>6</v>
      </c>
      <c r="B417" s="52" t="s">
        <v>383</v>
      </c>
      <c r="C417" s="53" t="s">
        <v>384</v>
      </c>
      <c r="D417" s="36">
        <v>168848516.66</v>
      </c>
    </row>
    <row r="418" spans="1:4" ht="30" customHeight="1" x14ac:dyDescent="0.25">
      <c r="A418" s="66" t="s">
        <v>7</v>
      </c>
      <c r="B418" s="14" t="s">
        <v>277</v>
      </c>
      <c r="C418" s="38"/>
      <c r="D418" s="36">
        <f>+D419+D423</f>
        <v>8483553231.4400005</v>
      </c>
    </row>
    <row r="419" spans="1:4" ht="30" customHeight="1" x14ac:dyDescent="0.25">
      <c r="A419" s="66" t="s">
        <v>4</v>
      </c>
      <c r="B419" s="14" t="s">
        <v>278</v>
      </c>
      <c r="C419" s="38"/>
      <c r="D419" s="36">
        <f>SUM(D420:D422)</f>
        <v>6695256790.8400002</v>
      </c>
    </row>
    <row r="420" spans="1:4" ht="24" x14ac:dyDescent="0.25">
      <c r="A420" s="66" t="s">
        <v>6</v>
      </c>
      <c r="B420" s="14" t="s">
        <v>279</v>
      </c>
      <c r="C420" s="38" t="s">
        <v>280</v>
      </c>
      <c r="D420" s="36">
        <v>1500000000</v>
      </c>
    </row>
    <row r="421" spans="1:4" ht="30" customHeight="1" x14ac:dyDescent="0.25">
      <c r="A421" s="79" t="s">
        <v>6</v>
      </c>
      <c r="B421" s="73" t="s">
        <v>281</v>
      </c>
      <c r="C421" s="38" t="s">
        <v>280</v>
      </c>
      <c r="D421" s="36">
        <v>600000000</v>
      </c>
    </row>
    <row r="422" spans="1:4" ht="30" customHeight="1" x14ac:dyDescent="0.25">
      <c r="A422" s="80"/>
      <c r="B422" s="74"/>
      <c r="C422" s="38" t="s">
        <v>411</v>
      </c>
      <c r="D422" s="36">
        <v>4595256790.8400002</v>
      </c>
    </row>
    <row r="423" spans="1:4" ht="30" customHeight="1" x14ac:dyDescent="0.25">
      <c r="A423" s="66" t="s">
        <v>4</v>
      </c>
      <c r="B423" s="14" t="s">
        <v>282</v>
      </c>
      <c r="C423" s="38"/>
      <c r="D423" s="36">
        <f>SUM(D424:D427)</f>
        <v>1788296440.5999999</v>
      </c>
    </row>
    <row r="424" spans="1:4" x14ac:dyDescent="0.25">
      <c r="A424" s="69" t="s">
        <v>6</v>
      </c>
      <c r="B424" s="141" t="s">
        <v>283</v>
      </c>
      <c r="C424" s="38" t="s">
        <v>280</v>
      </c>
      <c r="D424" s="36">
        <v>1000000000</v>
      </c>
    </row>
    <row r="425" spans="1:4" ht="45" customHeight="1" x14ac:dyDescent="0.25">
      <c r="A425" s="72"/>
      <c r="B425" s="141"/>
      <c r="C425" s="38" t="s">
        <v>284</v>
      </c>
      <c r="D425" s="36">
        <v>32648638.199999999</v>
      </c>
    </row>
    <row r="426" spans="1:4" ht="24.75" x14ac:dyDescent="0.25">
      <c r="A426" s="72"/>
      <c r="B426" s="141"/>
      <c r="C426" s="38" t="s">
        <v>66</v>
      </c>
      <c r="D426" s="36">
        <v>2003830.4</v>
      </c>
    </row>
    <row r="427" spans="1:4" ht="24" x14ac:dyDescent="0.25">
      <c r="A427" s="66" t="s">
        <v>6</v>
      </c>
      <c r="B427" s="14" t="s">
        <v>285</v>
      </c>
      <c r="C427" s="38" t="s">
        <v>280</v>
      </c>
      <c r="D427" s="36">
        <v>753643972</v>
      </c>
    </row>
    <row r="428" spans="1:4" ht="19.5" customHeight="1" x14ac:dyDescent="0.25">
      <c r="A428" s="66" t="s">
        <v>2</v>
      </c>
      <c r="B428" s="14" t="s">
        <v>287</v>
      </c>
      <c r="C428" s="38"/>
      <c r="D428" s="36">
        <f>+D429</f>
        <v>170000000</v>
      </c>
    </row>
    <row r="429" spans="1:4" ht="24" x14ac:dyDescent="0.25">
      <c r="A429" s="66" t="s">
        <v>7</v>
      </c>
      <c r="B429" s="14" t="s">
        <v>288</v>
      </c>
      <c r="C429" s="38"/>
      <c r="D429" s="36">
        <f>+D430</f>
        <v>170000000</v>
      </c>
    </row>
    <row r="430" spans="1:4" x14ac:dyDescent="0.25">
      <c r="A430" s="66" t="s">
        <v>4</v>
      </c>
      <c r="B430" s="14" t="s">
        <v>289</v>
      </c>
      <c r="C430" s="38"/>
      <c r="D430" s="36">
        <f>+D431</f>
        <v>170000000</v>
      </c>
    </row>
    <row r="431" spans="1:4" ht="36" x14ac:dyDescent="0.25">
      <c r="A431" s="66" t="s">
        <v>6</v>
      </c>
      <c r="B431" s="14" t="s">
        <v>290</v>
      </c>
      <c r="C431" s="53" t="s">
        <v>19</v>
      </c>
      <c r="D431" s="36">
        <v>170000000</v>
      </c>
    </row>
    <row r="432" spans="1:4" ht="25.5" customHeight="1" x14ac:dyDescent="0.25">
      <c r="A432" s="66" t="s">
        <v>2</v>
      </c>
      <c r="B432" s="14" t="s">
        <v>291</v>
      </c>
      <c r="C432" s="38"/>
      <c r="D432" s="36">
        <f>+D433</f>
        <v>4834394642.5599995</v>
      </c>
    </row>
    <row r="433" spans="1:4" x14ac:dyDescent="0.25">
      <c r="A433" s="66" t="s">
        <v>7</v>
      </c>
      <c r="B433" s="14" t="s">
        <v>295</v>
      </c>
      <c r="C433" s="38"/>
      <c r="D433" s="36">
        <f>+D434+D437+D440+D447</f>
        <v>4834394642.5599995</v>
      </c>
    </row>
    <row r="434" spans="1:4" ht="24" x14ac:dyDescent="0.25">
      <c r="A434" s="66" t="s">
        <v>4</v>
      </c>
      <c r="B434" s="14" t="s">
        <v>293</v>
      </c>
      <c r="C434" s="38"/>
      <c r="D434" s="36">
        <f>SUM(D435:D436)</f>
        <v>931718592</v>
      </c>
    </row>
    <row r="435" spans="1:4" ht="24" customHeight="1" x14ac:dyDescent="0.25">
      <c r="A435" s="79" t="s">
        <v>6</v>
      </c>
      <c r="B435" s="73" t="s">
        <v>294</v>
      </c>
      <c r="C435" s="53" t="s">
        <v>40</v>
      </c>
      <c r="D435" s="36">
        <v>581718592</v>
      </c>
    </row>
    <row r="436" spans="1:4" x14ac:dyDescent="0.25">
      <c r="A436" s="80"/>
      <c r="B436" s="74"/>
      <c r="C436" s="53" t="s">
        <v>412</v>
      </c>
      <c r="D436" s="36">
        <v>350000000</v>
      </c>
    </row>
    <row r="437" spans="1:4" x14ac:dyDescent="0.25">
      <c r="A437" s="66" t="s">
        <v>4</v>
      </c>
      <c r="B437" s="14" t="s">
        <v>296</v>
      </c>
      <c r="C437" s="38"/>
      <c r="D437" s="36">
        <f>+D438+D439</f>
        <v>86631171.5</v>
      </c>
    </row>
    <row r="438" spans="1:4" ht="24.75" x14ac:dyDescent="0.25">
      <c r="A438" s="69" t="s">
        <v>6</v>
      </c>
      <c r="B438" s="141" t="s">
        <v>297</v>
      </c>
      <c r="C438" s="38" t="s">
        <v>298</v>
      </c>
      <c r="D438" s="36">
        <v>81621595.5</v>
      </c>
    </row>
    <row r="439" spans="1:4" ht="24.75" x14ac:dyDescent="0.25">
      <c r="A439" s="72"/>
      <c r="B439" s="141"/>
      <c r="C439" s="38" t="s">
        <v>66</v>
      </c>
      <c r="D439" s="36">
        <v>5009576</v>
      </c>
    </row>
    <row r="440" spans="1:4" x14ac:dyDescent="0.25">
      <c r="A440" s="66" t="s">
        <v>4</v>
      </c>
      <c r="B440" s="14" t="s">
        <v>299</v>
      </c>
      <c r="C440" s="38"/>
      <c r="D440" s="36">
        <f>SUM(D441:D446)</f>
        <v>3654449879.0599999</v>
      </c>
    </row>
    <row r="441" spans="1:4" ht="36.75" x14ac:dyDescent="0.25">
      <c r="A441" s="79" t="s">
        <v>6</v>
      </c>
      <c r="B441" s="73" t="s">
        <v>300</v>
      </c>
      <c r="C441" s="38" t="s">
        <v>292</v>
      </c>
      <c r="D441" s="36">
        <v>608279000</v>
      </c>
    </row>
    <row r="442" spans="1:4" x14ac:dyDescent="0.25">
      <c r="A442" s="81"/>
      <c r="B442" s="75"/>
      <c r="C442" s="38" t="s">
        <v>399</v>
      </c>
      <c r="D442" s="36">
        <v>1500000000</v>
      </c>
    </row>
    <row r="443" spans="1:4" ht="24.75" x14ac:dyDescent="0.25">
      <c r="A443" s="81"/>
      <c r="B443" s="75"/>
      <c r="C443" s="38" t="s">
        <v>413</v>
      </c>
      <c r="D443" s="36">
        <v>739780955.28999996</v>
      </c>
    </row>
    <row r="444" spans="1:4" ht="24.75" x14ac:dyDescent="0.25">
      <c r="A444" s="81"/>
      <c r="B444" s="75"/>
      <c r="C444" s="38" t="s">
        <v>414</v>
      </c>
      <c r="D444" s="36">
        <v>112512960</v>
      </c>
    </row>
    <row r="445" spans="1:4" ht="24.75" x14ac:dyDescent="0.25">
      <c r="A445" s="81"/>
      <c r="B445" s="75"/>
      <c r="C445" s="38" t="s">
        <v>415</v>
      </c>
      <c r="D445" s="36">
        <v>210823571.44999999</v>
      </c>
    </row>
    <row r="446" spans="1:4" ht="24.75" x14ac:dyDescent="0.25">
      <c r="A446" s="80"/>
      <c r="B446" s="74"/>
      <c r="C446" s="38" t="s">
        <v>416</v>
      </c>
      <c r="D446" s="36">
        <v>483053392.31999999</v>
      </c>
    </row>
    <row r="447" spans="1:4" x14ac:dyDescent="0.25">
      <c r="A447" s="66" t="s">
        <v>4</v>
      </c>
      <c r="B447" s="14" t="s">
        <v>301</v>
      </c>
      <c r="C447" s="38"/>
      <c r="D447" s="36">
        <f>SUM(D448:D449)</f>
        <v>161595000</v>
      </c>
    </row>
    <row r="448" spans="1:4" ht="24" customHeight="1" x14ac:dyDescent="0.25">
      <c r="A448" s="79" t="s">
        <v>6</v>
      </c>
      <c r="B448" s="73" t="s">
        <v>302</v>
      </c>
      <c r="C448" s="38" t="s">
        <v>19</v>
      </c>
      <c r="D448" s="36">
        <v>20419720</v>
      </c>
    </row>
    <row r="449" spans="1:4" x14ac:dyDescent="0.25">
      <c r="A449" s="80"/>
      <c r="B449" s="74"/>
      <c r="C449" s="38" t="s">
        <v>399</v>
      </c>
      <c r="D449" s="36">
        <v>141175280</v>
      </c>
    </row>
    <row r="452" spans="1:4" x14ac:dyDescent="0.25">
      <c r="A452" s="145" t="s">
        <v>425</v>
      </c>
      <c r="B452" s="145"/>
    </row>
    <row r="453" spans="1:4" x14ac:dyDescent="0.25">
      <c r="A453" s="148" t="s">
        <v>426</v>
      </c>
      <c r="B453" s="148"/>
    </row>
  </sheetData>
  <mergeCells count="137">
    <mergeCell ref="A452:B452"/>
    <mergeCell ref="A453:B453"/>
    <mergeCell ref="C1:C2"/>
    <mergeCell ref="A28:A29"/>
    <mergeCell ref="B28:B29"/>
    <mergeCell ref="A448:A449"/>
    <mergeCell ref="B448:B449"/>
    <mergeCell ref="A201:A202"/>
    <mergeCell ref="B201:B202"/>
    <mergeCell ref="A297:A298"/>
    <mergeCell ref="B297:B298"/>
    <mergeCell ref="A402:A403"/>
    <mergeCell ref="A435:A436"/>
    <mergeCell ref="B435:B436"/>
    <mergeCell ref="A438:A439"/>
    <mergeCell ref="B438:B439"/>
    <mergeCell ref="A441:A446"/>
    <mergeCell ref="B441:B446"/>
    <mergeCell ref="B402:B403"/>
    <mergeCell ref="A413:A415"/>
    <mergeCell ref="B413:B415"/>
    <mergeCell ref="A421:A422"/>
    <mergeCell ref="B421:B422"/>
    <mergeCell ref="A424:A426"/>
    <mergeCell ref="B424:B426"/>
    <mergeCell ref="A385:A388"/>
    <mergeCell ref="B385:B388"/>
    <mergeCell ref="A389:A390"/>
    <mergeCell ref="B389:B390"/>
    <mergeCell ref="A393:A394"/>
    <mergeCell ref="B393:B394"/>
    <mergeCell ref="A370:A371"/>
    <mergeCell ref="B370:B371"/>
    <mergeCell ref="A372:A373"/>
    <mergeCell ref="B372:B373"/>
    <mergeCell ref="A377:A378"/>
    <mergeCell ref="B377:B378"/>
    <mergeCell ref="A353:A354"/>
    <mergeCell ref="B353:B354"/>
    <mergeCell ref="A361:A362"/>
    <mergeCell ref="B361:B362"/>
    <mergeCell ref="A368:A369"/>
    <mergeCell ref="B368:B369"/>
    <mergeCell ref="A337:A339"/>
    <mergeCell ref="B337:B339"/>
    <mergeCell ref="A342:A343"/>
    <mergeCell ref="B342:B343"/>
    <mergeCell ref="A346:A347"/>
    <mergeCell ref="B346:B347"/>
    <mergeCell ref="A300:A301"/>
    <mergeCell ref="B300:B301"/>
    <mergeCell ref="A308:A309"/>
    <mergeCell ref="B308:B309"/>
    <mergeCell ref="A326:A328"/>
    <mergeCell ref="B326:B328"/>
    <mergeCell ref="A282:A283"/>
    <mergeCell ref="B282:B283"/>
    <mergeCell ref="A284:A285"/>
    <mergeCell ref="B284:B285"/>
    <mergeCell ref="A292:A293"/>
    <mergeCell ref="B292:B293"/>
    <mergeCell ref="A273:A274"/>
    <mergeCell ref="B273:B274"/>
    <mergeCell ref="A275:A276"/>
    <mergeCell ref="B275:B276"/>
    <mergeCell ref="A277:A278"/>
    <mergeCell ref="B277:B278"/>
    <mergeCell ref="A264:A266"/>
    <mergeCell ref="B264:B266"/>
    <mergeCell ref="A267:A268"/>
    <mergeCell ref="B267:B268"/>
    <mergeCell ref="A269:A272"/>
    <mergeCell ref="B269:B272"/>
    <mergeCell ref="A255:A256"/>
    <mergeCell ref="B255:B256"/>
    <mergeCell ref="A257:A258"/>
    <mergeCell ref="B257:B258"/>
    <mergeCell ref="A261:A262"/>
    <mergeCell ref="B261:B262"/>
    <mergeCell ref="A238:A243"/>
    <mergeCell ref="B238:B243"/>
    <mergeCell ref="A244:A245"/>
    <mergeCell ref="B244:B245"/>
    <mergeCell ref="A247:A249"/>
    <mergeCell ref="B247:B249"/>
    <mergeCell ref="A225:A226"/>
    <mergeCell ref="B225:B226"/>
    <mergeCell ref="A232:A233"/>
    <mergeCell ref="B232:B233"/>
    <mergeCell ref="A235:A237"/>
    <mergeCell ref="B235:B237"/>
    <mergeCell ref="A191:A192"/>
    <mergeCell ref="B191:B192"/>
    <mergeCell ref="A196:A197"/>
    <mergeCell ref="B196:B197"/>
    <mergeCell ref="A206:A209"/>
    <mergeCell ref="B206:B209"/>
    <mergeCell ref="A178:A179"/>
    <mergeCell ref="B178:B179"/>
    <mergeCell ref="A184:A185"/>
    <mergeCell ref="B184:B185"/>
    <mergeCell ref="A189:A190"/>
    <mergeCell ref="B189:B190"/>
    <mergeCell ref="A140:A158"/>
    <mergeCell ref="B140:B158"/>
    <mergeCell ref="A159:A160"/>
    <mergeCell ref="B159:B160"/>
    <mergeCell ref="A161:A171"/>
    <mergeCell ref="B161:B171"/>
    <mergeCell ref="A113:A116"/>
    <mergeCell ref="B113:B116"/>
    <mergeCell ref="A127:A131"/>
    <mergeCell ref="B127:B131"/>
    <mergeCell ref="A135:A138"/>
    <mergeCell ref="B135:B138"/>
    <mergeCell ref="A69:A73"/>
    <mergeCell ref="B69:B73"/>
    <mergeCell ref="A96:A98"/>
    <mergeCell ref="B96:B98"/>
    <mergeCell ref="A103:A108"/>
    <mergeCell ref="B103:B108"/>
    <mergeCell ref="A4:D4"/>
    <mergeCell ref="A5:A6"/>
    <mergeCell ref="B5:B6"/>
    <mergeCell ref="C5:C6"/>
    <mergeCell ref="A47:A48"/>
    <mergeCell ref="B47:B48"/>
    <mergeCell ref="A52:A53"/>
    <mergeCell ref="B52:B53"/>
    <mergeCell ref="A60:A62"/>
    <mergeCell ref="B60:B62"/>
    <mergeCell ref="A11:A13"/>
    <mergeCell ref="B11:B13"/>
    <mergeCell ref="A33:A34"/>
    <mergeCell ref="B33:B34"/>
    <mergeCell ref="A39:A40"/>
    <mergeCell ref="B39:B4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9"/>
  <sheetViews>
    <sheetView workbookViewId="0">
      <selection activeCell="D297" sqref="D297"/>
    </sheetView>
  </sheetViews>
  <sheetFormatPr baseColWidth="10" defaultColWidth="10.85546875" defaultRowHeight="15" x14ac:dyDescent="0.25"/>
  <cols>
    <col min="1" max="1" width="19.28515625" style="61" customWidth="1"/>
    <col min="2" max="2" width="52.5703125" style="39" customWidth="1"/>
    <col min="3" max="3" width="23.5703125" style="40" customWidth="1"/>
    <col min="4" max="4" width="24.140625" style="41" customWidth="1"/>
    <col min="5" max="16384" width="10.85546875" style="19"/>
  </cols>
  <sheetData>
    <row r="1" spans="1:4" x14ac:dyDescent="0.25">
      <c r="A1" s="76"/>
      <c r="B1" s="76"/>
      <c r="C1" s="76"/>
      <c r="D1" s="76"/>
    </row>
    <row r="2" spans="1:4" x14ac:dyDescent="0.25">
      <c r="A2" s="76"/>
      <c r="B2" s="76"/>
      <c r="C2" s="76"/>
      <c r="D2" s="76"/>
    </row>
    <row r="3" spans="1:4" x14ac:dyDescent="0.25">
      <c r="A3" s="76"/>
      <c r="B3" s="76"/>
      <c r="C3" s="76"/>
      <c r="D3" s="76"/>
    </row>
    <row r="4" spans="1:4" x14ac:dyDescent="0.25">
      <c r="A4" s="76"/>
      <c r="B4" s="76"/>
      <c r="C4" s="76"/>
      <c r="D4" s="76"/>
    </row>
    <row r="5" spans="1:4" x14ac:dyDescent="0.25">
      <c r="A5" s="76"/>
      <c r="B5" s="76"/>
      <c r="C5" s="76"/>
      <c r="D5" s="76"/>
    </row>
    <row r="6" spans="1:4" x14ac:dyDescent="0.25">
      <c r="A6" s="104" t="s">
        <v>12</v>
      </c>
      <c r="B6" s="106" t="s">
        <v>417</v>
      </c>
      <c r="C6" s="99" t="s">
        <v>10</v>
      </c>
      <c r="D6" s="64" t="s">
        <v>11</v>
      </c>
    </row>
    <row r="7" spans="1:4" ht="14.45" customHeight="1" x14ac:dyDescent="0.25">
      <c r="A7" s="105"/>
      <c r="B7" s="107"/>
      <c r="C7" s="100"/>
      <c r="D7" s="64">
        <f>+D8+D35+D357+D381+D286</f>
        <v>282400640772.26996</v>
      </c>
    </row>
    <row r="8" spans="1:4" ht="23.25" customHeight="1" x14ac:dyDescent="0.25">
      <c r="A8" s="57" t="s">
        <v>0</v>
      </c>
      <c r="B8" s="8" t="s">
        <v>1</v>
      </c>
      <c r="C8" s="8"/>
      <c r="D8" s="4">
        <f>+D9+D17</f>
        <v>1652250885.21</v>
      </c>
    </row>
    <row r="9" spans="1:4" ht="14.45" customHeight="1" x14ac:dyDescent="0.25">
      <c r="A9" s="58" t="s">
        <v>2</v>
      </c>
      <c r="B9" s="9" t="s">
        <v>3</v>
      </c>
      <c r="C9" s="9"/>
      <c r="D9" s="5">
        <f>+D10</f>
        <v>414780748.21000004</v>
      </c>
    </row>
    <row r="10" spans="1:4" ht="14.45" customHeight="1" x14ac:dyDescent="0.25">
      <c r="A10" s="59" t="s">
        <v>7</v>
      </c>
      <c r="B10" s="10" t="s">
        <v>5</v>
      </c>
      <c r="C10" s="10"/>
      <c r="D10" s="6">
        <f>+D11</f>
        <v>414780748.21000004</v>
      </c>
    </row>
    <row r="11" spans="1:4" ht="20.25" customHeight="1" x14ac:dyDescent="0.25">
      <c r="A11" s="60" t="s">
        <v>4</v>
      </c>
      <c r="B11" s="11" t="s">
        <v>8</v>
      </c>
      <c r="C11" s="11"/>
      <c r="D11" s="7">
        <f>SUM(D12:D16)</f>
        <v>414780748.21000004</v>
      </c>
    </row>
    <row r="12" spans="1:4" ht="54" customHeight="1" x14ac:dyDescent="0.25">
      <c r="A12" s="83" t="s">
        <v>6</v>
      </c>
      <c r="B12" s="91" t="s">
        <v>9</v>
      </c>
      <c r="C12" s="20" t="s">
        <v>65</v>
      </c>
      <c r="D12" s="21">
        <v>10019152</v>
      </c>
    </row>
    <row r="13" spans="1:4" ht="28.5" customHeight="1" x14ac:dyDescent="0.25">
      <c r="A13" s="84"/>
      <c r="B13" s="92"/>
      <c r="C13" s="20" t="s">
        <v>64</v>
      </c>
      <c r="D13" s="21">
        <v>120000000</v>
      </c>
    </row>
    <row r="14" spans="1:4" ht="45" customHeight="1" x14ac:dyDescent="0.25">
      <c r="A14" s="85"/>
      <c r="B14" s="93"/>
      <c r="C14" s="45" t="s">
        <v>368</v>
      </c>
      <c r="D14" s="46">
        <v>241518405.21000001</v>
      </c>
    </row>
    <row r="15" spans="1:4" ht="55.5" customHeight="1" x14ac:dyDescent="0.25">
      <c r="A15" s="44" t="s">
        <v>6</v>
      </c>
      <c r="B15" s="47" t="s">
        <v>13</v>
      </c>
      <c r="C15" s="20" t="s">
        <v>64</v>
      </c>
      <c r="D15" s="21">
        <v>21621596</v>
      </c>
    </row>
    <row r="16" spans="1:4" ht="35.25" customHeight="1" x14ac:dyDescent="0.25">
      <c r="A16" s="44" t="s">
        <v>6</v>
      </c>
      <c r="B16" s="47" t="s">
        <v>14</v>
      </c>
      <c r="C16" s="20" t="s">
        <v>64</v>
      </c>
      <c r="D16" s="21">
        <v>21621595</v>
      </c>
    </row>
    <row r="17" spans="1:4" ht="14.45" customHeight="1" x14ac:dyDescent="0.25">
      <c r="A17" s="58" t="s">
        <v>2</v>
      </c>
      <c r="B17" s="9" t="s">
        <v>15</v>
      </c>
      <c r="C17" s="9"/>
      <c r="D17" s="5">
        <f>+D18+D31</f>
        <v>1237470137</v>
      </c>
    </row>
    <row r="18" spans="1:4" ht="20.25" customHeight="1" x14ac:dyDescent="0.25">
      <c r="A18" s="59" t="s">
        <v>7</v>
      </c>
      <c r="B18" s="10" t="s">
        <v>16</v>
      </c>
      <c r="C18" s="10"/>
      <c r="D18" s="6">
        <f>+D19+D22+D24+D26</f>
        <v>1207470137</v>
      </c>
    </row>
    <row r="19" spans="1:4" ht="14.45" customHeight="1" x14ac:dyDescent="0.25">
      <c r="A19" s="60" t="s">
        <v>4</v>
      </c>
      <c r="B19" s="11" t="s">
        <v>17</v>
      </c>
      <c r="C19" s="11"/>
      <c r="D19" s="7">
        <f>SUM(D20:D21)</f>
        <v>468442465</v>
      </c>
    </row>
    <row r="20" spans="1:4" ht="14.45" customHeight="1" x14ac:dyDescent="0.25">
      <c r="A20" s="44" t="s">
        <v>6</v>
      </c>
      <c r="B20" s="42" t="s">
        <v>18</v>
      </c>
      <c r="C20" s="20" t="s">
        <v>19</v>
      </c>
      <c r="D20" s="36">
        <v>168442465</v>
      </c>
    </row>
    <row r="21" spans="1:4" ht="14.45" customHeight="1" x14ac:dyDescent="0.25">
      <c r="A21" s="44" t="s">
        <v>6</v>
      </c>
      <c r="B21" s="42" t="s">
        <v>20</v>
      </c>
      <c r="C21" s="20" t="s">
        <v>19</v>
      </c>
      <c r="D21" s="36">
        <v>300000000</v>
      </c>
    </row>
    <row r="22" spans="1:4" ht="27" customHeight="1" x14ac:dyDescent="0.25">
      <c r="A22" s="60" t="s">
        <v>4</v>
      </c>
      <c r="B22" s="22" t="s">
        <v>21</v>
      </c>
      <c r="C22" s="22"/>
      <c r="D22" s="23">
        <f>+D23</f>
        <v>100000000</v>
      </c>
    </row>
    <row r="23" spans="1:4" ht="14.45" customHeight="1" x14ac:dyDescent="0.25">
      <c r="A23" s="44" t="s">
        <v>6</v>
      </c>
      <c r="B23" s="42" t="s">
        <v>22</v>
      </c>
      <c r="C23" s="20" t="s">
        <v>19</v>
      </c>
      <c r="D23" s="2">
        <v>100000000</v>
      </c>
    </row>
    <row r="24" spans="1:4" ht="30.6" customHeight="1" x14ac:dyDescent="0.25">
      <c r="A24" s="60" t="s">
        <v>4</v>
      </c>
      <c r="B24" s="22" t="s">
        <v>23</v>
      </c>
      <c r="C24" s="22"/>
      <c r="D24" s="23">
        <f>+D25</f>
        <v>281259160</v>
      </c>
    </row>
    <row r="25" spans="1:4" ht="14.45" customHeight="1" x14ac:dyDescent="0.25">
      <c r="A25" s="44" t="s">
        <v>6</v>
      </c>
      <c r="B25" s="42" t="s">
        <v>24</v>
      </c>
      <c r="C25" s="20" t="s">
        <v>19</v>
      </c>
      <c r="D25" s="24">
        <v>281259160</v>
      </c>
    </row>
    <row r="26" spans="1:4" ht="30" customHeight="1" x14ac:dyDescent="0.25">
      <c r="A26" s="60" t="s">
        <v>4</v>
      </c>
      <c r="B26" s="22" t="s">
        <v>25</v>
      </c>
      <c r="C26" s="22"/>
      <c r="D26" s="23">
        <f>SUM(D27:D28)</f>
        <v>357768512</v>
      </c>
    </row>
    <row r="27" spans="1:4" ht="30" customHeight="1" x14ac:dyDescent="0.25">
      <c r="A27" s="44" t="s">
        <v>6</v>
      </c>
      <c r="B27" s="14" t="s">
        <v>26</v>
      </c>
      <c r="C27" s="20" t="s">
        <v>19</v>
      </c>
      <c r="D27" s="36">
        <v>307768512</v>
      </c>
    </row>
    <row r="28" spans="1:4" ht="24" x14ac:dyDescent="0.25">
      <c r="A28" s="44" t="s">
        <v>6</v>
      </c>
      <c r="B28" s="42" t="s">
        <v>27</v>
      </c>
      <c r="C28" s="20" t="s">
        <v>19</v>
      </c>
      <c r="D28" s="21">
        <v>50000000</v>
      </c>
    </row>
    <row r="29" spans="1:4" ht="20.25" customHeight="1" x14ac:dyDescent="0.25">
      <c r="A29" s="44" t="s">
        <v>6</v>
      </c>
      <c r="B29" s="42" t="s">
        <v>369</v>
      </c>
      <c r="C29" s="45" t="s">
        <v>370</v>
      </c>
      <c r="D29" s="46">
        <v>207711116.97</v>
      </c>
    </row>
    <row r="30" spans="1:4" ht="24" x14ac:dyDescent="0.25">
      <c r="A30" s="44" t="s">
        <v>6</v>
      </c>
      <c r="B30" s="42" t="s">
        <v>371</v>
      </c>
      <c r="C30" s="45" t="s">
        <v>372</v>
      </c>
      <c r="D30" s="46">
        <v>200000000</v>
      </c>
    </row>
    <row r="31" spans="1:4" ht="30" customHeight="1" x14ac:dyDescent="0.25">
      <c r="A31" s="59" t="s">
        <v>7</v>
      </c>
      <c r="B31" s="10" t="s">
        <v>366</v>
      </c>
      <c r="C31" s="10"/>
      <c r="D31" s="6">
        <f>+D32</f>
        <v>30000000</v>
      </c>
    </row>
    <row r="32" spans="1:4" x14ac:dyDescent="0.25">
      <c r="A32" s="60" t="s">
        <v>4</v>
      </c>
      <c r="B32" s="11" t="s">
        <v>367</v>
      </c>
      <c r="C32" s="11"/>
      <c r="D32" s="7">
        <f>+D33</f>
        <v>30000000</v>
      </c>
    </row>
    <row r="33" spans="1:4" x14ac:dyDescent="0.25">
      <c r="A33" s="83" t="s">
        <v>6</v>
      </c>
      <c r="B33" s="77" t="s">
        <v>367</v>
      </c>
      <c r="C33" s="20" t="s">
        <v>19</v>
      </c>
      <c r="D33" s="36">
        <v>30000000</v>
      </c>
    </row>
    <row r="34" spans="1:4" ht="45" customHeight="1" x14ac:dyDescent="0.25">
      <c r="A34" s="85"/>
      <c r="B34" s="78"/>
      <c r="C34" s="45" t="s">
        <v>373</v>
      </c>
      <c r="D34" s="46">
        <v>420000000</v>
      </c>
    </row>
    <row r="35" spans="1:4" ht="41.1" customHeight="1" x14ac:dyDescent="0.25">
      <c r="A35" s="57" t="s">
        <v>0</v>
      </c>
      <c r="B35" s="25" t="s">
        <v>28</v>
      </c>
      <c r="C35" s="26"/>
      <c r="D35" s="27">
        <f>+D36+D54+D79+D172+D214+D222+D250</f>
        <v>265460113470.29999</v>
      </c>
    </row>
    <row r="36" spans="1:4" x14ac:dyDescent="0.25">
      <c r="A36" s="58" t="s">
        <v>2</v>
      </c>
      <c r="B36" s="28" t="s">
        <v>29</v>
      </c>
      <c r="C36" s="29"/>
      <c r="D36" s="30">
        <f>+D37+D42+D45</f>
        <v>1130000000</v>
      </c>
    </row>
    <row r="37" spans="1:4" x14ac:dyDescent="0.25">
      <c r="A37" s="59" t="s">
        <v>7</v>
      </c>
      <c r="B37" s="18" t="s">
        <v>30</v>
      </c>
      <c r="C37" s="31"/>
      <c r="D37" s="32">
        <f>+D38</f>
        <v>140000000</v>
      </c>
    </row>
    <row r="38" spans="1:4" ht="45" customHeight="1" x14ac:dyDescent="0.25">
      <c r="A38" s="60" t="s">
        <v>4</v>
      </c>
      <c r="B38" s="12" t="s">
        <v>31</v>
      </c>
      <c r="C38" s="33"/>
      <c r="D38" s="34">
        <f>+D39+D41</f>
        <v>140000000</v>
      </c>
    </row>
    <row r="39" spans="1:4" ht="21.95" customHeight="1" x14ac:dyDescent="0.25">
      <c r="A39" s="83" t="s">
        <v>6</v>
      </c>
      <c r="B39" s="77" t="s">
        <v>32</v>
      </c>
      <c r="C39" s="20" t="s">
        <v>19</v>
      </c>
      <c r="D39" s="21">
        <v>70000000</v>
      </c>
    </row>
    <row r="40" spans="1:4" x14ac:dyDescent="0.25">
      <c r="A40" s="85"/>
      <c r="B40" s="78"/>
      <c r="C40" s="45" t="s">
        <v>374</v>
      </c>
      <c r="D40" s="46">
        <v>70000000</v>
      </c>
    </row>
    <row r="41" spans="1:4" x14ac:dyDescent="0.25">
      <c r="A41" s="44" t="s">
        <v>6</v>
      </c>
      <c r="B41" s="42" t="s">
        <v>33</v>
      </c>
      <c r="C41" s="20" t="s">
        <v>19</v>
      </c>
      <c r="D41" s="21">
        <v>70000000</v>
      </c>
    </row>
    <row r="42" spans="1:4" ht="22.5" customHeight="1" x14ac:dyDescent="0.25">
      <c r="A42" s="59" t="s">
        <v>7</v>
      </c>
      <c r="B42" s="18" t="s">
        <v>34</v>
      </c>
      <c r="C42" s="31"/>
      <c r="D42" s="32">
        <f>+D43</f>
        <v>90000000</v>
      </c>
    </row>
    <row r="43" spans="1:4" ht="30" customHeight="1" x14ac:dyDescent="0.25">
      <c r="A43" s="60" t="s">
        <v>4</v>
      </c>
      <c r="B43" s="12" t="s">
        <v>35</v>
      </c>
      <c r="C43" s="33"/>
      <c r="D43" s="34">
        <f>+D44</f>
        <v>90000000</v>
      </c>
    </row>
    <row r="44" spans="1:4" ht="24" x14ac:dyDescent="0.25">
      <c r="A44" s="44" t="s">
        <v>6</v>
      </c>
      <c r="B44" s="42" t="s">
        <v>36</v>
      </c>
      <c r="C44" s="35" t="s">
        <v>19</v>
      </c>
      <c r="D44" s="21">
        <v>90000000</v>
      </c>
    </row>
    <row r="45" spans="1:4" ht="35.1" customHeight="1" x14ac:dyDescent="0.25">
      <c r="A45" s="59" t="s">
        <v>7</v>
      </c>
      <c r="B45" s="18" t="s">
        <v>37</v>
      </c>
      <c r="C45" s="31"/>
      <c r="D45" s="32">
        <f>+D46+D51</f>
        <v>900000000</v>
      </c>
    </row>
    <row r="46" spans="1:4" x14ac:dyDescent="0.25">
      <c r="A46" s="60" t="s">
        <v>4</v>
      </c>
      <c r="B46" s="12" t="s">
        <v>38</v>
      </c>
      <c r="C46" s="33"/>
      <c r="D46" s="34">
        <f>+D47</f>
        <v>700000000</v>
      </c>
    </row>
    <row r="47" spans="1:4" x14ac:dyDescent="0.25">
      <c r="A47" s="83" t="s">
        <v>6</v>
      </c>
      <c r="B47" s="77" t="s">
        <v>39</v>
      </c>
      <c r="C47" s="35" t="s">
        <v>40</v>
      </c>
      <c r="D47" s="21">
        <v>700000000</v>
      </c>
    </row>
    <row r="48" spans="1:4" ht="72" customHeight="1" x14ac:dyDescent="0.25">
      <c r="A48" s="85"/>
      <c r="B48" s="78"/>
      <c r="C48" s="48" t="s">
        <v>375</v>
      </c>
      <c r="D48" s="46">
        <v>2818967578.46</v>
      </c>
    </row>
    <row r="49" spans="1:4" x14ac:dyDescent="0.25">
      <c r="A49" s="60" t="s">
        <v>4</v>
      </c>
      <c r="B49" s="49" t="s">
        <v>376</v>
      </c>
      <c r="C49" s="33"/>
      <c r="D49" s="34">
        <v>227449383</v>
      </c>
    </row>
    <row r="50" spans="1:4" ht="24" x14ac:dyDescent="0.25">
      <c r="A50" s="44" t="s">
        <v>6</v>
      </c>
      <c r="B50" s="50" t="s">
        <v>377</v>
      </c>
      <c r="C50" s="48" t="s">
        <v>375</v>
      </c>
      <c r="D50" s="46">
        <v>227449383</v>
      </c>
    </row>
    <row r="51" spans="1:4" ht="15" customHeight="1" x14ac:dyDescent="0.25">
      <c r="A51" s="60" t="s">
        <v>4</v>
      </c>
      <c r="B51" s="12" t="s">
        <v>41</v>
      </c>
      <c r="C51" s="33"/>
      <c r="D51" s="34">
        <f>+D52</f>
        <v>200000000</v>
      </c>
    </row>
    <row r="52" spans="1:4" ht="45" customHeight="1" x14ac:dyDescent="0.25">
      <c r="A52" s="83" t="s">
        <v>6</v>
      </c>
      <c r="B52" s="77" t="s">
        <v>42</v>
      </c>
      <c r="C52" s="35" t="s">
        <v>40</v>
      </c>
      <c r="D52" s="24">
        <v>200000000</v>
      </c>
    </row>
    <row r="53" spans="1:4" x14ac:dyDescent="0.25">
      <c r="A53" s="85"/>
      <c r="B53" s="78"/>
      <c r="C53" s="48" t="s">
        <v>375</v>
      </c>
      <c r="D53" s="51">
        <v>15000000</v>
      </c>
    </row>
    <row r="54" spans="1:4" ht="24" x14ac:dyDescent="0.25">
      <c r="A54" s="58" t="s">
        <v>2</v>
      </c>
      <c r="B54" s="28" t="s">
        <v>43</v>
      </c>
      <c r="C54" s="29"/>
      <c r="D54" s="30">
        <f>+D55+D58+D74</f>
        <v>231030107926.89999</v>
      </c>
    </row>
    <row r="55" spans="1:4" ht="35.25" customHeight="1" x14ac:dyDescent="0.25">
      <c r="A55" s="59" t="s">
        <v>7</v>
      </c>
      <c r="B55" s="18" t="s">
        <v>44</v>
      </c>
      <c r="C55" s="31"/>
      <c r="D55" s="32">
        <f>+D56</f>
        <v>450000000</v>
      </c>
    </row>
    <row r="56" spans="1:4" ht="30" customHeight="1" x14ac:dyDescent="0.25">
      <c r="A56" s="60" t="s">
        <v>4</v>
      </c>
      <c r="B56" s="12" t="s">
        <v>45</v>
      </c>
      <c r="C56" s="33"/>
      <c r="D56" s="34">
        <f>+D57</f>
        <v>450000000</v>
      </c>
    </row>
    <row r="57" spans="1:4" ht="48" x14ac:dyDescent="0.25">
      <c r="A57" s="44" t="s">
        <v>6</v>
      </c>
      <c r="B57" s="42" t="s">
        <v>46</v>
      </c>
      <c r="C57" s="20" t="s">
        <v>47</v>
      </c>
      <c r="D57" s="2">
        <v>450000000</v>
      </c>
    </row>
    <row r="58" spans="1:4" ht="48.75" customHeight="1" x14ac:dyDescent="0.25">
      <c r="A58" s="59" t="s">
        <v>7</v>
      </c>
      <c r="B58" s="18" t="s">
        <v>48</v>
      </c>
      <c r="C58" s="31"/>
      <c r="D58" s="32">
        <f>+D59+D63+D66</f>
        <v>230235368581.89999</v>
      </c>
    </row>
    <row r="59" spans="1:4" ht="36.950000000000003" customHeight="1" x14ac:dyDescent="0.25">
      <c r="A59" s="60" t="s">
        <v>4</v>
      </c>
      <c r="B59" s="12" t="s">
        <v>49</v>
      </c>
      <c r="C59" s="33"/>
      <c r="D59" s="34">
        <f>SUM(D60:D62)</f>
        <v>2860812398.3000002</v>
      </c>
    </row>
    <row r="60" spans="1:4" ht="15" customHeight="1" x14ac:dyDescent="0.25">
      <c r="A60" s="82" t="s">
        <v>6</v>
      </c>
      <c r="B60" s="70" t="s">
        <v>50</v>
      </c>
      <c r="C60" s="20" t="s">
        <v>19</v>
      </c>
      <c r="D60" s="21">
        <v>320839441</v>
      </c>
    </row>
    <row r="61" spans="1:4" ht="45" customHeight="1" x14ac:dyDescent="0.25">
      <c r="A61" s="82"/>
      <c r="B61" s="70"/>
      <c r="C61" s="35" t="s">
        <v>47</v>
      </c>
      <c r="D61" s="21">
        <v>2491000000</v>
      </c>
    </row>
    <row r="62" spans="1:4" ht="60" customHeight="1" x14ac:dyDescent="0.25">
      <c r="A62" s="82"/>
      <c r="B62" s="70"/>
      <c r="C62" s="20" t="s">
        <v>378</v>
      </c>
      <c r="D62" s="21">
        <v>48972957.299999997</v>
      </c>
    </row>
    <row r="63" spans="1:4" ht="45" customHeight="1" x14ac:dyDescent="0.25">
      <c r="A63" s="60" t="s">
        <v>4</v>
      </c>
      <c r="B63" s="12" t="s">
        <v>51</v>
      </c>
      <c r="C63" s="33"/>
      <c r="D63" s="34">
        <f>SUM(D64:D65)</f>
        <v>2900000000</v>
      </c>
    </row>
    <row r="64" spans="1:4" ht="30" customHeight="1" x14ac:dyDescent="0.25">
      <c r="A64" s="44" t="s">
        <v>6</v>
      </c>
      <c r="B64" s="42" t="s">
        <v>52</v>
      </c>
      <c r="C64" s="20" t="s">
        <v>47</v>
      </c>
      <c r="D64" s="21">
        <v>1900000000</v>
      </c>
    </row>
    <row r="65" spans="1:4" ht="36" x14ac:dyDescent="0.25">
      <c r="A65" s="44"/>
      <c r="B65" s="42" t="s">
        <v>53</v>
      </c>
      <c r="C65" s="20" t="s">
        <v>47</v>
      </c>
      <c r="D65" s="21">
        <v>1000000000</v>
      </c>
    </row>
    <row r="66" spans="1:4" ht="30" customHeight="1" x14ac:dyDescent="0.25">
      <c r="A66" s="60" t="s">
        <v>4</v>
      </c>
      <c r="B66" s="12" t="s">
        <v>54</v>
      </c>
      <c r="C66" s="33"/>
      <c r="D66" s="34">
        <f>SUM(D67:D73)</f>
        <v>224474556183.60001</v>
      </c>
    </row>
    <row r="67" spans="1:4" ht="30" customHeight="1" x14ac:dyDescent="0.25">
      <c r="A67" s="44" t="s">
        <v>6</v>
      </c>
      <c r="B67" s="42" t="s">
        <v>55</v>
      </c>
      <c r="C67" s="20" t="s">
        <v>47</v>
      </c>
      <c r="D67" s="21">
        <v>191793232436</v>
      </c>
    </row>
    <row r="68" spans="1:4" ht="36" x14ac:dyDescent="0.25">
      <c r="A68" s="44" t="s">
        <v>6</v>
      </c>
      <c r="B68" s="42" t="s">
        <v>56</v>
      </c>
      <c r="C68" s="20" t="s">
        <v>47</v>
      </c>
      <c r="D68" s="21">
        <v>12000000000</v>
      </c>
    </row>
    <row r="69" spans="1:4" ht="45" customHeight="1" x14ac:dyDescent="0.25">
      <c r="A69" s="82" t="s">
        <v>6</v>
      </c>
      <c r="B69" s="70" t="s">
        <v>57</v>
      </c>
      <c r="C69" s="20" t="s">
        <v>19</v>
      </c>
      <c r="D69" s="36">
        <v>600000000</v>
      </c>
    </row>
    <row r="70" spans="1:4" ht="36" x14ac:dyDescent="0.25">
      <c r="A70" s="82"/>
      <c r="B70" s="70"/>
      <c r="C70" s="20" t="s">
        <v>47</v>
      </c>
      <c r="D70" s="36">
        <v>20000000000</v>
      </c>
    </row>
    <row r="71" spans="1:4" ht="48" x14ac:dyDescent="0.25">
      <c r="A71" s="82"/>
      <c r="B71" s="70"/>
      <c r="C71" s="20" t="s">
        <v>68</v>
      </c>
      <c r="D71" s="21">
        <v>9454002</v>
      </c>
    </row>
    <row r="72" spans="1:4" ht="36" x14ac:dyDescent="0.25">
      <c r="A72" s="82"/>
      <c r="B72" s="70"/>
      <c r="C72" s="20" t="s">
        <v>67</v>
      </c>
      <c r="D72" s="21">
        <v>68864000</v>
      </c>
    </row>
    <row r="73" spans="1:4" ht="30" customHeight="1" x14ac:dyDescent="0.25">
      <c r="A73" s="82"/>
      <c r="B73" s="70"/>
      <c r="C73" s="20" t="s">
        <v>66</v>
      </c>
      <c r="D73" s="21">
        <v>3005745.6</v>
      </c>
    </row>
    <row r="74" spans="1:4" x14ac:dyDescent="0.25">
      <c r="A74" s="59" t="s">
        <v>7</v>
      </c>
      <c r="B74" s="18" t="s">
        <v>58</v>
      </c>
      <c r="C74" s="31"/>
      <c r="D74" s="32">
        <f>+D75+D77</f>
        <v>344739345</v>
      </c>
    </row>
    <row r="75" spans="1:4" ht="30" customHeight="1" x14ac:dyDescent="0.25">
      <c r="A75" s="60" t="s">
        <v>4</v>
      </c>
      <c r="B75" s="12" t="s">
        <v>59</v>
      </c>
      <c r="C75" s="33"/>
      <c r="D75" s="34">
        <f>+D76</f>
        <v>329739345</v>
      </c>
    </row>
    <row r="76" spans="1:4" ht="36" x14ac:dyDescent="0.25">
      <c r="A76" s="44" t="s">
        <v>6</v>
      </c>
      <c r="B76" s="42" t="s">
        <v>60</v>
      </c>
      <c r="C76" s="35" t="s">
        <v>61</v>
      </c>
      <c r="D76" s="21">
        <v>329739345</v>
      </c>
    </row>
    <row r="77" spans="1:4" x14ac:dyDescent="0.25">
      <c r="A77" s="60" t="s">
        <v>4</v>
      </c>
      <c r="B77" s="12" t="s">
        <v>62</v>
      </c>
      <c r="C77" s="33"/>
      <c r="D77" s="34">
        <f>+D78</f>
        <v>15000000</v>
      </c>
    </row>
    <row r="78" spans="1:4" ht="36.75" x14ac:dyDescent="0.25">
      <c r="A78" s="44" t="s">
        <v>6</v>
      </c>
      <c r="B78" s="42" t="s">
        <v>63</v>
      </c>
      <c r="C78" s="35" t="s">
        <v>47</v>
      </c>
      <c r="D78" s="21">
        <v>15000000</v>
      </c>
    </row>
    <row r="79" spans="1:4" ht="30" customHeight="1" x14ac:dyDescent="0.25">
      <c r="A79" s="58" t="s">
        <v>2</v>
      </c>
      <c r="B79" s="28" t="s">
        <v>70</v>
      </c>
      <c r="C79" s="29"/>
      <c r="D79" s="30">
        <f>+D80+D101+D109+D125</f>
        <v>28204461786</v>
      </c>
    </row>
    <row r="80" spans="1:4" x14ac:dyDescent="0.25">
      <c r="A80" s="59" t="s">
        <v>7</v>
      </c>
      <c r="B80" s="18" t="s">
        <v>69</v>
      </c>
      <c r="C80" s="31"/>
      <c r="D80" s="32">
        <f>+D81+D83+D85+D87+D89+D91+D93+D95+D99</f>
        <v>4159740615</v>
      </c>
    </row>
    <row r="81" spans="1:4" ht="30" customHeight="1" x14ac:dyDescent="0.25">
      <c r="A81" s="60" t="s">
        <v>4</v>
      </c>
      <c r="B81" s="12" t="s">
        <v>71</v>
      </c>
      <c r="C81" s="33"/>
      <c r="D81" s="34">
        <f>+D82</f>
        <v>326131000</v>
      </c>
    </row>
    <row r="82" spans="1:4" ht="24" x14ac:dyDescent="0.25">
      <c r="A82" s="44" t="s">
        <v>6</v>
      </c>
      <c r="B82" s="42" t="s">
        <v>72</v>
      </c>
      <c r="C82" s="20" t="s">
        <v>73</v>
      </c>
      <c r="D82" s="21">
        <v>326131000</v>
      </c>
    </row>
    <row r="83" spans="1:4" ht="30" customHeight="1" x14ac:dyDescent="0.25">
      <c r="A83" s="60" t="s">
        <v>4</v>
      </c>
      <c r="B83" s="12" t="s">
        <v>74</v>
      </c>
      <c r="C83" s="33"/>
      <c r="D83" s="34">
        <f>+D84</f>
        <v>279541000</v>
      </c>
    </row>
    <row r="84" spans="1:4" ht="24" x14ac:dyDescent="0.25">
      <c r="A84" s="44" t="s">
        <v>6</v>
      </c>
      <c r="B84" s="42" t="s">
        <v>75</v>
      </c>
      <c r="C84" s="20" t="s">
        <v>73</v>
      </c>
      <c r="D84" s="21">
        <v>279541000</v>
      </c>
    </row>
    <row r="85" spans="1:4" x14ac:dyDescent="0.25">
      <c r="A85" s="60" t="s">
        <v>4</v>
      </c>
      <c r="B85" s="12" t="s">
        <v>76</v>
      </c>
      <c r="C85" s="33"/>
      <c r="D85" s="34">
        <f>+D86</f>
        <v>372721000</v>
      </c>
    </row>
    <row r="86" spans="1:4" x14ac:dyDescent="0.25">
      <c r="A86" s="44" t="s">
        <v>6</v>
      </c>
      <c r="B86" s="42" t="s">
        <v>77</v>
      </c>
      <c r="C86" s="20" t="s">
        <v>73</v>
      </c>
      <c r="D86" s="21">
        <v>372721000</v>
      </c>
    </row>
    <row r="87" spans="1:4" ht="30" customHeight="1" x14ac:dyDescent="0.25">
      <c r="A87" s="60" t="s">
        <v>4</v>
      </c>
      <c r="B87" s="12" t="s">
        <v>78</v>
      </c>
      <c r="C87" s="33"/>
      <c r="D87" s="34">
        <f>+D88</f>
        <v>232951000</v>
      </c>
    </row>
    <row r="88" spans="1:4" ht="36" x14ac:dyDescent="0.25">
      <c r="A88" s="44" t="s">
        <v>6</v>
      </c>
      <c r="B88" s="42" t="s">
        <v>79</v>
      </c>
      <c r="C88" s="20" t="s">
        <v>73</v>
      </c>
      <c r="D88" s="21">
        <v>232951000</v>
      </c>
    </row>
    <row r="89" spans="1:4" ht="30" customHeight="1" x14ac:dyDescent="0.25">
      <c r="A89" s="60" t="s">
        <v>4</v>
      </c>
      <c r="B89" s="12" t="s">
        <v>80</v>
      </c>
      <c r="C89" s="33"/>
      <c r="D89" s="34">
        <f>+D90</f>
        <v>116475000</v>
      </c>
    </row>
    <row r="90" spans="1:4" ht="24" x14ac:dyDescent="0.25">
      <c r="A90" s="44" t="s">
        <v>6</v>
      </c>
      <c r="B90" s="42" t="s">
        <v>150</v>
      </c>
      <c r="C90" s="35" t="s">
        <v>73</v>
      </c>
      <c r="D90" s="21">
        <v>116475000</v>
      </c>
    </row>
    <row r="91" spans="1:4" ht="30" customHeight="1" x14ac:dyDescent="0.25">
      <c r="A91" s="60" t="s">
        <v>4</v>
      </c>
      <c r="B91" s="12" t="s">
        <v>151</v>
      </c>
      <c r="C91" s="33"/>
      <c r="D91" s="34">
        <f>+D92</f>
        <v>559082000</v>
      </c>
    </row>
    <row r="92" spans="1:4" ht="36" x14ac:dyDescent="0.25">
      <c r="A92" s="44" t="s">
        <v>6</v>
      </c>
      <c r="B92" s="42" t="s">
        <v>81</v>
      </c>
      <c r="C92" s="20" t="s">
        <v>73</v>
      </c>
      <c r="D92" s="21">
        <v>559082000</v>
      </c>
    </row>
    <row r="93" spans="1:4" x14ac:dyDescent="0.25">
      <c r="A93" s="60" t="s">
        <v>4</v>
      </c>
      <c r="B93" s="12" t="s">
        <v>82</v>
      </c>
      <c r="C93" s="33"/>
      <c r="D93" s="34">
        <f>+D94</f>
        <v>93180000</v>
      </c>
    </row>
    <row r="94" spans="1:4" ht="18.95" customHeight="1" x14ac:dyDescent="0.25">
      <c r="A94" s="44" t="s">
        <v>6</v>
      </c>
      <c r="B94" s="42" t="s">
        <v>83</v>
      </c>
      <c r="C94" s="20" t="s">
        <v>73</v>
      </c>
      <c r="D94" s="21">
        <v>93180000</v>
      </c>
    </row>
    <row r="95" spans="1:4" ht="28.5" customHeight="1" x14ac:dyDescent="0.25">
      <c r="A95" s="60" t="s">
        <v>4</v>
      </c>
      <c r="B95" s="12" t="s">
        <v>84</v>
      </c>
      <c r="C95" s="33"/>
      <c r="D95" s="34">
        <f>SUM(D96:D98)</f>
        <v>1783642615</v>
      </c>
    </row>
    <row r="96" spans="1:4" ht="28.5" customHeight="1" x14ac:dyDescent="0.25">
      <c r="A96" s="82" t="s">
        <v>6</v>
      </c>
      <c r="B96" s="90" t="s">
        <v>85</v>
      </c>
      <c r="C96" s="20" t="s">
        <v>19</v>
      </c>
      <c r="D96" s="36">
        <v>500810168</v>
      </c>
    </row>
    <row r="97" spans="1:4" ht="38.1" customHeight="1" x14ac:dyDescent="0.25">
      <c r="A97" s="87"/>
      <c r="B97" s="90"/>
      <c r="C97" s="20" t="s">
        <v>73</v>
      </c>
      <c r="D97" s="21">
        <v>93180000</v>
      </c>
    </row>
    <row r="98" spans="1:4" ht="38.1" customHeight="1" x14ac:dyDescent="0.25">
      <c r="A98" s="87"/>
      <c r="B98" s="90"/>
      <c r="C98" s="35" t="s">
        <v>86</v>
      </c>
      <c r="D98" s="21">
        <v>1189652447</v>
      </c>
    </row>
    <row r="99" spans="1:4" ht="39" customHeight="1" x14ac:dyDescent="0.25">
      <c r="A99" s="60" t="s">
        <v>4</v>
      </c>
      <c r="B99" s="12" t="s">
        <v>87</v>
      </c>
      <c r="C99" s="33"/>
      <c r="D99" s="34">
        <f>+D100</f>
        <v>396017000</v>
      </c>
    </row>
    <row r="100" spans="1:4" ht="24" x14ac:dyDescent="0.25">
      <c r="A100" s="44" t="s">
        <v>6</v>
      </c>
      <c r="B100" s="42" t="s">
        <v>88</v>
      </c>
      <c r="C100" s="20" t="s">
        <v>73</v>
      </c>
      <c r="D100" s="21">
        <v>396017000</v>
      </c>
    </row>
    <row r="101" spans="1:4" x14ac:dyDescent="0.25">
      <c r="A101" s="59" t="s">
        <v>7</v>
      </c>
      <c r="B101" s="18" t="s">
        <v>89</v>
      </c>
      <c r="C101" s="31"/>
      <c r="D101" s="32">
        <f>+D102</f>
        <v>195000000</v>
      </c>
    </row>
    <row r="102" spans="1:4" ht="30" customHeight="1" x14ac:dyDescent="0.25">
      <c r="A102" s="60" t="s">
        <v>4</v>
      </c>
      <c r="B102" s="12" t="s">
        <v>90</v>
      </c>
      <c r="C102" s="33"/>
      <c r="D102" s="34">
        <f>SUM(D103:D108)</f>
        <v>195000000</v>
      </c>
    </row>
    <row r="103" spans="1:4" x14ac:dyDescent="0.25">
      <c r="A103" s="82" t="s">
        <v>6</v>
      </c>
      <c r="B103" s="90" t="s">
        <v>91</v>
      </c>
      <c r="C103" s="20" t="s">
        <v>19</v>
      </c>
      <c r="D103" s="21">
        <v>29175217</v>
      </c>
    </row>
    <row r="104" spans="1:4" ht="15" customHeight="1" x14ac:dyDescent="0.25">
      <c r="A104" s="87"/>
      <c r="B104" s="90"/>
      <c r="C104" s="35" t="s">
        <v>92</v>
      </c>
      <c r="D104" s="21">
        <v>62603500</v>
      </c>
    </row>
    <row r="105" spans="1:4" ht="45" customHeight="1" x14ac:dyDescent="0.25">
      <c r="A105" s="87"/>
      <c r="B105" s="90"/>
      <c r="C105" s="35" t="s">
        <v>93</v>
      </c>
      <c r="D105" s="21">
        <v>54757343</v>
      </c>
    </row>
    <row r="106" spans="1:4" ht="45" customHeight="1" x14ac:dyDescent="0.25">
      <c r="A106" s="87"/>
      <c r="B106" s="90"/>
      <c r="C106" s="35" t="s">
        <v>94</v>
      </c>
      <c r="D106" s="21">
        <v>14085750</v>
      </c>
    </row>
    <row r="107" spans="1:4" ht="30" customHeight="1" x14ac:dyDescent="0.25">
      <c r="A107" s="87"/>
      <c r="B107" s="90"/>
      <c r="C107" s="35" t="s">
        <v>95</v>
      </c>
      <c r="D107" s="21">
        <v>31799826</v>
      </c>
    </row>
    <row r="108" spans="1:4" ht="48.75" x14ac:dyDescent="0.25">
      <c r="A108" s="87"/>
      <c r="B108" s="90"/>
      <c r="C108" s="35" t="s">
        <v>96</v>
      </c>
      <c r="D108" s="21">
        <v>2578364</v>
      </c>
    </row>
    <row r="109" spans="1:4" ht="75" customHeight="1" x14ac:dyDescent="0.25">
      <c r="A109" s="59" t="s">
        <v>7</v>
      </c>
      <c r="B109" s="18" t="s">
        <v>97</v>
      </c>
      <c r="C109" s="31"/>
      <c r="D109" s="32">
        <f>+D110+D112+D117+D119+D121+D123</f>
        <v>679312000</v>
      </c>
    </row>
    <row r="110" spans="1:4" x14ac:dyDescent="0.25">
      <c r="A110" s="60" t="s">
        <v>4</v>
      </c>
      <c r="B110" s="12" t="s">
        <v>98</v>
      </c>
      <c r="C110" s="33"/>
      <c r="D110" s="34">
        <f>+D111</f>
        <v>419312000</v>
      </c>
    </row>
    <row r="111" spans="1:4" ht="60" customHeight="1" x14ac:dyDescent="0.25">
      <c r="A111" s="44" t="s">
        <v>6</v>
      </c>
      <c r="B111" s="42" t="s">
        <v>99</v>
      </c>
      <c r="C111" s="20" t="s">
        <v>73</v>
      </c>
      <c r="D111" s="21">
        <v>419312000</v>
      </c>
    </row>
    <row r="112" spans="1:4" x14ac:dyDescent="0.25">
      <c r="A112" s="60" t="s">
        <v>4</v>
      </c>
      <c r="B112" s="12" t="s">
        <v>100</v>
      </c>
      <c r="C112" s="33"/>
      <c r="D112" s="34">
        <f>SUM(D113:D116)</f>
        <v>141762500</v>
      </c>
    </row>
    <row r="113" spans="1:4" ht="45" customHeight="1" x14ac:dyDescent="0.25">
      <c r="A113" s="82" t="s">
        <v>6</v>
      </c>
      <c r="B113" s="90" t="s">
        <v>101</v>
      </c>
      <c r="C113" s="20" t="s">
        <v>73</v>
      </c>
      <c r="D113" s="21">
        <v>11647500</v>
      </c>
    </row>
    <row r="114" spans="1:4" ht="36.75" x14ac:dyDescent="0.25">
      <c r="A114" s="87"/>
      <c r="B114" s="90"/>
      <c r="C114" s="35" t="s">
        <v>92</v>
      </c>
      <c r="D114" s="36">
        <v>55110000</v>
      </c>
    </row>
    <row r="115" spans="1:4" ht="45" customHeight="1" x14ac:dyDescent="0.25">
      <c r="A115" s="87"/>
      <c r="B115" s="90"/>
      <c r="C115" s="35" t="s">
        <v>102</v>
      </c>
      <c r="D115" s="21">
        <v>37384162</v>
      </c>
    </row>
    <row r="116" spans="1:4" ht="24.75" x14ac:dyDescent="0.25">
      <c r="A116" s="87"/>
      <c r="B116" s="90"/>
      <c r="C116" s="35" t="s">
        <v>103</v>
      </c>
      <c r="D116" s="21">
        <v>37620838</v>
      </c>
    </row>
    <row r="117" spans="1:4" x14ac:dyDescent="0.25">
      <c r="A117" s="60" t="s">
        <v>4</v>
      </c>
      <c r="B117" s="12" t="s">
        <v>104</v>
      </c>
      <c r="C117" s="33"/>
      <c r="D117" s="34">
        <f>+D118</f>
        <v>58237500</v>
      </c>
    </row>
    <row r="118" spans="1:4" ht="72" x14ac:dyDescent="0.25">
      <c r="A118" s="44" t="s">
        <v>6</v>
      </c>
      <c r="B118" s="42" t="s">
        <v>105</v>
      </c>
      <c r="C118" s="20" t="s">
        <v>73</v>
      </c>
      <c r="D118" s="21">
        <v>58237500</v>
      </c>
    </row>
    <row r="119" spans="1:4" x14ac:dyDescent="0.25">
      <c r="A119" s="60" t="s">
        <v>4</v>
      </c>
      <c r="B119" s="12" t="s">
        <v>106</v>
      </c>
      <c r="C119" s="33"/>
      <c r="D119" s="34">
        <f>+D120</f>
        <v>30000000</v>
      </c>
    </row>
    <row r="120" spans="1:4" ht="60" x14ac:dyDescent="0.25">
      <c r="A120" s="44" t="s">
        <v>6</v>
      </c>
      <c r="B120" s="42" t="s">
        <v>107</v>
      </c>
      <c r="C120" s="35" t="s">
        <v>92</v>
      </c>
      <c r="D120" s="36">
        <v>30000000</v>
      </c>
    </row>
    <row r="121" spans="1:4" ht="45" customHeight="1" x14ac:dyDescent="0.25">
      <c r="A121" s="60" t="s">
        <v>4</v>
      </c>
      <c r="B121" s="12" t="s">
        <v>108</v>
      </c>
      <c r="C121" s="33"/>
      <c r="D121" s="34">
        <f>+D122</f>
        <v>15000000</v>
      </c>
    </row>
    <row r="122" spans="1:4" ht="30" customHeight="1" x14ac:dyDescent="0.25">
      <c r="A122" s="44" t="s">
        <v>6</v>
      </c>
      <c r="B122" s="42" t="s">
        <v>109</v>
      </c>
      <c r="C122" s="35" t="s">
        <v>92</v>
      </c>
      <c r="D122" s="36">
        <v>15000000</v>
      </c>
    </row>
    <row r="123" spans="1:4" x14ac:dyDescent="0.25">
      <c r="A123" s="60" t="s">
        <v>4</v>
      </c>
      <c r="B123" s="12" t="s">
        <v>110</v>
      </c>
      <c r="C123" s="33"/>
      <c r="D123" s="34">
        <f>+D124</f>
        <v>15000000</v>
      </c>
    </row>
    <row r="124" spans="1:4" ht="30" customHeight="1" x14ac:dyDescent="0.25">
      <c r="A124" s="44" t="s">
        <v>6</v>
      </c>
      <c r="B124" s="42" t="s">
        <v>111</v>
      </c>
      <c r="C124" s="35" t="s">
        <v>92</v>
      </c>
      <c r="D124" s="36">
        <v>15000000</v>
      </c>
    </row>
    <row r="125" spans="1:4" x14ac:dyDescent="0.25">
      <c r="A125" s="59" t="s">
        <v>7</v>
      </c>
      <c r="B125" s="18" t="s">
        <v>112</v>
      </c>
      <c r="C125" s="31"/>
      <c r="D125" s="32">
        <f>+D126+D132+D134+D139</f>
        <v>23170409171</v>
      </c>
    </row>
    <row r="126" spans="1:4" ht="30" customHeight="1" x14ac:dyDescent="0.25">
      <c r="A126" s="60" t="s">
        <v>4</v>
      </c>
      <c r="B126" s="12" t="s">
        <v>113</v>
      </c>
      <c r="C126" s="33"/>
      <c r="D126" s="34">
        <f>SUM(D127:D131)</f>
        <v>1562756948</v>
      </c>
    </row>
    <row r="127" spans="1:4" ht="45" customHeight="1" x14ac:dyDescent="0.25">
      <c r="A127" s="82" t="s">
        <v>6</v>
      </c>
      <c r="B127" s="90" t="s">
        <v>114</v>
      </c>
      <c r="C127" s="35" t="s">
        <v>19</v>
      </c>
      <c r="D127" s="36">
        <v>508365543</v>
      </c>
    </row>
    <row r="128" spans="1:4" ht="45" customHeight="1" x14ac:dyDescent="0.25">
      <c r="A128" s="87"/>
      <c r="B128" s="90"/>
      <c r="C128" s="35" t="s">
        <v>73</v>
      </c>
      <c r="D128" s="21">
        <v>908509000</v>
      </c>
    </row>
    <row r="129" spans="1:4" ht="45" customHeight="1" x14ac:dyDescent="0.25">
      <c r="A129" s="87"/>
      <c r="B129" s="90"/>
      <c r="C129" s="35" t="s">
        <v>115</v>
      </c>
      <c r="D129" s="21">
        <v>24312991</v>
      </c>
    </row>
    <row r="130" spans="1:4" ht="36.75" x14ac:dyDescent="0.25">
      <c r="A130" s="87"/>
      <c r="B130" s="90"/>
      <c r="C130" s="35" t="s">
        <v>102</v>
      </c>
      <c r="D130" s="21">
        <v>100000000</v>
      </c>
    </row>
    <row r="131" spans="1:4" ht="45" customHeight="1" x14ac:dyDescent="0.25">
      <c r="A131" s="87"/>
      <c r="B131" s="90"/>
      <c r="C131" s="35" t="s">
        <v>116</v>
      </c>
      <c r="D131" s="21">
        <v>21569414</v>
      </c>
    </row>
    <row r="132" spans="1:4" ht="30" customHeight="1" x14ac:dyDescent="0.25">
      <c r="A132" s="60" t="s">
        <v>4</v>
      </c>
      <c r="B132" s="12" t="s">
        <v>117</v>
      </c>
      <c r="C132" s="33"/>
      <c r="D132" s="34">
        <f>+D133</f>
        <v>396017000</v>
      </c>
    </row>
    <row r="133" spans="1:4" ht="30" customHeight="1" x14ac:dyDescent="0.25">
      <c r="A133" s="44" t="s">
        <v>6</v>
      </c>
      <c r="B133" s="42" t="s">
        <v>118</v>
      </c>
      <c r="C133" s="20" t="s">
        <v>73</v>
      </c>
      <c r="D133" s="21">
        <v>396017000</v>
      </c>
    </row>
    <row r="134" spans="1:4" ht="45" customHeight="1" x14ac:dyDescent="0.25">
      <c r="A134" s="60" t="s">
        <v>4</v>
      </c>
      <c r="B134" s="12" t="s">
        <v>119</v>
      </c>
      <c r="C134" s="33"/>
      <c r="D134" s="34">
        <f>SUM(D135:D138)</f>
        <v>596017673</v>
      </c>
    </row>
    <row r="135" spans="1:4" ht="45" customHeight="1" x14ac:dyDescent="0.25">
      <c r="A135" s="82" t="s">
        <v>6</v>
      </c>
      <c r="B135" s="90" t="s">
        <v>120</v>
      </c>
      <c r="C135" s="20" t="s">
        <v>73</v>
      </c>
      <c r="D135" s="21">
        <v>396017673</v>
      </c>
    </row>
    <row r="136" spans="1:4" ht="30" customHeight="1" x14ac:dyDescent="0.25">
      <c r="A136" s="87"/>
      <c r="B136" s="90"/>
      <c r="C136" s="35" t="s">
        <v>92</v>
      </c>
      <c r="D136" s="36">
        <v>168903255</v>
      </c>
    </row>
    <row r="137" spans="1:4" ht="45" customHeight="1" x14ac:dyDescent="0.25">
      <c r="A137" s="87"/>
      <c r="B137" s="90"/>
      <c r="C137" s="35" t="s">
        <v>102</v>
      </c>
      <c r="D137" s="36">
        <v>27945838</v>
      </c>
    </row>
    <row r="138" spans="1:4" ht="45" customHeight="1" x14ac:dyDescent="0.25">
      <c r="A138" s="87"/>
      <c r="B138" s="90"/>
      <c r="C138" s="35" t="s">
        <v>93</v>
      </c>
      <c r="D138" s="21">
        <v>3150907</v>
      </c>
    </row>
    <row r="139" spans="1:4" ht="45" customHeight="1" x14ac:dyDescent="0.25">
      <c r="A139" s="60" t="s">
        <v>4</v>
      </c>
      <c r="B139" s="12" t="s">
        <v>122</v>
      </c>
      <c r="C139" s="33"/>
      <c r="D139" s="34">
        <f>SUM(D140:D171)</f>
        <v>20615617550</v>
      </c>
    </row>
    <row r="140" spans="1:4" ht="45" customHeight="1" x14ac:dyDescent="0.25">
      <c r="A140" s="82" t="s">
        <v>6</v>
      </c>
      <c r="B140" s="90" t="s">
        <v>121</v>
      </c>
      <c r="C140" s="20" t="s">
        <v>19</v>
      </c>
      <c r="D140" s="21">
        <v>250000000</v>
      </c>
    </row>
    <row r="141" spans="1:4" ht="60" customHeight="1" x14ac:dyDescent="0.25">
      <c r="A141" s="87"/>
      <c r="B141" s="90"/>
      <c r="C141" s="35" t="s">
        <v>123</v>
      </c>
      <c r="D141" s="21">
        <v>4825923807</v>
      </c>
    </row>
    <row r="142" spans="1:4" ht="45" customHeight="1" x14ac:dyDescent="0.25">
      <c r="A142" s="87"/>
      <c r="B142" s="90"/>
      <c r="C142" s="35" t="s">
        <v>124</v>
      </c>
      <c r="D142" s="21">
        <v>3123164658</v>
      </c>
    </row>
    <row r="143" spans="1:4" ht="60" customHeight="1" x14ac:dyDescent="0.25">
      <c r="A143" s="87"/>
      <c r="B143" s="90"/>
      <c r="C143" s="35" t="s">
        <v>143</v>
      </c>
      <c r="D143" s="21">
        <v>36893484</v>
      </c>
    </row>
    <row r="144" spans="1:4" ht="60" customHeight="1" x14ac:dyDescent="0.25">
      <c r="A144" s="87"/>
      <c r="B144" s="90"/>
      <c r="C144" s="35" t="s">
        <v>142</v>
      </c>
      <c r="D144" s="21">
        <v>53351820</v>
      </c>
    </row>
    <row r="145" spans="1:4" ht="30" customHeight="1" x14ac:dyDescent="0.25">
      <c r="A145" s="87"/>
      <c r="B145" s="90"/>
      <c r="C145" s="35" t="s">
        <v>125</v>
      </c>
      <c r="D145" s="21">
        <v>263570619</v>
      </c>
    </row>
    <row r="146" spans="1:4" ht="30" customHeight="1" x14ac:dyDescent="0.25">
      <c r="A146" s="87"/>
      <c r="B146" s="90"/>
      <c r="C146" s="35" t="s">
        <v>126</v>
      </c>
      <c r="D146" s="21">
        <v>1270896550</v>
      </c>
    </row>
    <row r="147" spans="1:4" ht="30" customHeight="1" x14ac:dyDescent="0.25">
      <c r="A147" s="87"/>
      <c r="B147" s="90"/>
      <c r="C147" s="35" t="s">
        <v>127</v>
      </c>
      <c r="D147" s="21">
        <v>6159492</v>
      </c>
    </row>
    <row r="148" spans="1:4" ht="45" customHeight="1" x14ac:dyDescent="0.25">
      <c r="A148" s="87"/>
      <c r="B148" s="90"/>
      <c r="C148" s="35" t="s">
        <v>92</v>
      </c>
      <c r="D148" s="36">
        <v>40000000</v>
      </c>
    </row>
    <row r="149" spans="1:4" ht="45" customHeight="1" x14ac:dyDescent="0.25">
      <c r="A149" s="87"/>
      <c r="B149" s="90"/>
      <c r="C149" s="35" t="s">
        <v>93</v>
      </c>
      <c r="D149" s="21">
        <v>115816500</v>
      </c>
    </row>
    <row r="150" spans="1:4" ht="30" customHeight="1" x14ac:dyDescent="0.25">
      <c r="A150" s="87"/>
      <c r="B150" s="90"/>
      <c r="C150" s="35" t="s">
        <v>128</v>
      </c>
      <c r="D150" s="21">
        <v>1903619883</v>
      </c>
    </row>
    <row r="151" spans="1:4" ht="45" customHeight="1" x14ac:dyDescent="0.25">
      <c r="A151" s="87"/>
      <c r="B151" s="90"/>
      <c r="C151" s="35" t="s">
        <v>129</v>
      </c>
      <c r="D151" s="21">
        <v>919064112</v>
      </c>
    </row>
    <row r="152" spans="1:4" ht="40.5" customHeight="1" x14ac:dyDescent="0.25">
      <c r="A152" s="87"/>
      <c r="B152" s="90"/>
      <c r="C152" s="35" t="s">
        <v>130</v>
      </c>
      <c r="D152" s="21">
        <v>112651265</v>
      </c>
    </row>
    <row r="153" spans="1:4" ht="30" customHeight="1" x14ac:dyDescent="0.25">
      <c r="A153" s="87"/>
      <c r="B153" s="90"/>
      <c r="C153" s="35" t="s">
        <v>131</v>
      </c>
      <c r="D153" s="21">
        <v>39475032</v>
      </c>
    </row>
    <row r="154" spans="1:4" ht="30" customHeight="1" x14ac:dyDescent="0.25">
      <c r="A154" s="87"/>
      <c r="B154" s="90"/>
      <c r="C154" s="38" t="s">
        <v>132</v>
      </c>
      <c r="D154" s="36">
        <v>146281664</v>
      </c>
    </row>
    <row r="155" spans="1:4" ht="45" customHeight="1" x14ac:dyDescent="0.25">
      <c r="A155" s="87"/>
      <c r="B155" s="90"/>
      <c r="C155" s="35" t="s">
        <v>365</v>
      </c>
      <c r="D155" s="36">
        <v>41745917</v>
      </c>
    </row>
    <row r="156" spans="1:4" ht="45" customHeight="1" x14ac:dyDescent="0.25">
      <c r="A156" s="87"/>
      <c r="B156" s="90"/>
      <c r="C156" s="35" t="s">
        <v>133</v>
      </c>
      <c r="D156" s="21">
        <v>53197846</v>
      </c>
    </row>
    <row r="157" spans="1:4" ht="45" customHeight="1" x14ac:dyDescent="0.25">
      <c r="A157" s="87"/>
      <c r="B157" s="90"/>
      <c r="C157" s="35" t="s">
        <v>134</v>
      </c>
      <c r="D157" s="21">
        <v>280771829</v>
      </c>
    </row>
    <row r="158" spans="1:4" ht="45" customHeight="1" x14ac:dyDescent="0.25">
      <c r="A158" s="87"/>
      <c r="B158" s="90"/>
      <c r="C158" s="35" t="s">
        <v>135</v>
      </c>
      <c r="D158" s="21">
        <v>98306930</v>
      </c>
    </row>
    <row r="159" spans="1:4" ht="45" customHeight="1" x14ac:dyDescent="0.25">
      <c r="A159" s="82" t="s">
        <v>6</v>
      </c>
      <c r="B159" s="90" t="s">
        <v>136</v>
      </c>
      <c r="C159" s="20" t="s">
        <v>19</v>
      </c>
      <c r="D159" s="21">
        <v>250000000</v>
      </c>
    </row>
    <row r="160" spans="1:4" ht="45" customHeight="1" x14ac:dyDescent="0.25">
      <c r="A160" s="87"/>
      <c r="B160" s="90"/>
      <c r="C160" s="35" t="s">
        <v>92</v>
      </c>
      <c r="D160" s="36">
        <v>40000000</v>
      </c>
    </row>
    <row r="161" spans="1:4" ht="45" customHeight="1" x14ac:dyDescent="0.25">
      <c r="A161" s="82" t="s">
        <v>6</v>
      </c>
      <c r="B161" s="90" t="s">
        <v>137</v>
      </c>
      <c r="C161" s="35" t="s">
        <v>138</v>
      </c>
      <c r="D161" s="21">
        <v>3621527478</v>
      </c>
    </row>
    <row r="162" spans="1:4" ht="45" customHeight="1" x14ac:dyDescent="0.25">
      <c r="A162" s="87"/>
      <c r="B162" s="90"/>
      <c r="C162" s="35" t="s">
        <v>139</v>
      </c>
      <c r="D162" s="21">
        <v>29696246</v>
      </c>
    </row>
    <row r="163" spans="1:4" ht="24.75" x14ac:dyDescent="0.25">
      <c r="A163" s="87"/>
      <c r="B163" s="90"/>
      <c r="C163" s="35" t="s">
        <v>140</v>
      </c>
      <c r="D163" s="21">
        <v>18446742</v>
      </c>
    </row>
    <row r="164" spans="1:4" ht="36.75" x14ac:dyDescent="0.25">
      <c r="A164" s="87"/>
      <c r="B164" s="90"/>
      <c r="C164" s="35" t="s">
        <v>141</v>
      </c>
      <c r="D164" s="21">
        <v>26675910</v>
      </c>
    </row>
    <row r="165" spans="1:4" ht="36.75" x14ac:dyDescent="0.25">
      <c r="A165" s="87"/>
      <c r="B165" s="90"/>
      <c r="C165" s="35" t="s">
        <v>144</v>
      </c>
      <c r="D165" s="21">
        <v>635448275</v>
      </c>
    </row>
    <row r="166" spans="1:4" ht="30" customHeight="1" x14ac:dyDescent="0.25">
      <c r="A166" s="87"/>
      <c r="B166" s="90"/>
      <c r="C166" s="35" t="s">
        <v>145</v>
      </c>
      <c r="D166" s="21">
        <v>3079746</v>
      </c>
    </row>
    <row r="167" spans="1:4" ht="30" customHeight="1" x14ac:dyDescent="0.25">
      <c r="A167" s="87"/>
      <c r="B167" s="90"/>
      <c r="C167" s="35" t="s">
        <v>92</v>
      </c>
      <c r="D167" s="36">
        <v>1612449495</v>
      </c>
    </row>
    <row r="168" spans="1:4" ht="30" customHeight="1" x14ac:dyDescent="0.25">
      <c r="A168" s="87"/>
      <c r="B168" s="90"/>
      <c r="C168" s="35" t="s">
        <v>146</v>
      </c>
      <c r="D168" s="36">
        <v>679688750</v>
      </c>
    </row>
    <row r="169" spans="1:4" ht="36.75" x14ac:dyDescent="0.25">
      <c r="A169" s="87"/>
      <c r="B169" s="90"/>
      <c r="C169" s="35" t="s">
        <v>147</v>
      </c>
      <c r="D169" s="21">
        <v>55110000</v>
      </c>
    </row>
    <row r="170" spans="1:4" ht="45" customHeight="1" x14ac:dyDescent="0.25">
      <c r="A170" s="87"/>
      <c r="B170" s="90"/>
      <c r="C170" s="35" t="s">
        <v>148</v>
      </c>
      <c r="D170" s="21">
        <v>57908250</v>
      </c>
    </row>
    <row r="171" spans="1:4" ht="60" customHeight="1" x14ac:dyDescent="0.25">
      <c r="A171" s="87"/>
      <c r="B171" s="90"/>
      <c r="C171" s="35" t="s">
        <v>149</v>
      </c>
      <c r="D171" s="21">
        <v>4695250</v>
      </c>
    </row>
    <row r="172" spans="1:4" ht="30" customHeight="1" x14ac:dyDescent="0.25">
      <c r="A172" s="58" t="s">
        <v>2</v>
      </c>
      <c r="B172" s="28" t="s">
        <v>152</v>
      </c>
      <c r="C172" s="29"/>
      <c r="D172" s="30">
        <f>+D173+D187+D193+D198+D203+D210</f>
        <v>2774503329</v>
      </c>
    </row>
    <row r="173" spans="1:4" ht="24" x14ac:dyDescent="0.25">
      <c r="A173" s="59" t="s">
        <v>7</v>
      </c>
      <c r="B173" s="18" t="s">
        <v>153</v>
      </c>
      <c r="C173" s="31"/>
      <c r="D173" s="32">
        <f>+D174+D176+D183</f>
        <v>227416877</v>
      </c>
    </row>
    <row r="174" spans="1:4" ht="30" customHeight="1" x14ac:dyDescent="0.25">
      <c r="A174" s="60" t="s">
        <v>4</v>
      </c>
      <c r="B174" s="12" t="s">
        <v>154</v>
      </c>
      <c r="C174" s="33"/>
      <c r="D174" s="34">
        <f>+D175</f>
        <v>20000000</v>
      </c>
    </row>
    <row r="175" spans="1:4" ht="37.5" customHeight="1" x14ac:dyDescent="0.25">
      <c r="A175" s="44" t="s">
        <v>6</v>
      </c>
      <c r="B175" s="42" t="s">
        <v>155</v>
      </c>
      <c r="C175" s="20" t="s">
        <v>19</v>
      </c>
      <c r="D175" s="21">
        <v>20000000</v>
      </c>
    </row>
    <row r="176" spans="1:4" ht="24" x14ac:dyDescent="0.25">
      <c r="A176" s="60" t="s">
        <v>4</v>
      </c>
      <c r="B176" s="12" t="s">
        <v>156</v>
      </c>
      <c r="C176" s="33"/>
      <c r="D176" s="34">
        <f>SUM(D177:D182)</f>
        <v>103416877</v>
      </c>
    </row>
    <row r="177" spans="1:4" ht="24" x14ac:dyDescent="0.25">
      <c r="A177" s="44" t="s">
        <v>6</v>
      </c>
      <c r="B177" s="42" t="s">
        <v>157</v>
      </c>
      <c r="C177" s="20" t="s">
        <v>19</v>
      </c>
      <c r="D177" s="21">
        <v>20000000</v>
      </c>
    </row>
    <row r="178" spans="1:4" ht="21" customHeight="1" x14ac:dyDescent="0.25">
      <c r="A178" s="83" t="s">
        <v>6</v>
      </c>
      <c r="B178" s="77" t="s">
        <v>158</v>
      </c>
      <c r="C178" s="20" t="s">
        <v>19</v>
      </c>
      <c r="D178" s="21">
        <v>20000000</v>
      </c>
    </row>
    <row r="179" spans="1:4" ht="21" customHeight="1" x14ac:dyDescent="0.25">
      <c r="A179" s="85"/>
      <c r="B179" s="78"/>
      <c r="C179" s="45" t="s">
        <v>385</v>
      </c>
      <c r="D179" s="46">
        <v>10000000</v>
      </c>
    </row>
    <row r="180" spans="1:4" ht="43.5" customHeight="1" x14ac:dyDescent="0.25">
      <c r="A180" s="44" t="s">
        <v>6</v>
      </c>
      <c r="B180" s="42" t="s">
        <v>159</v>
      </c>
      <c r="C180" s="20" t="s">
        <v>19</v>
      </c>
      <c r="D180" s="21">
        <v>13416877</v>
      </c>
    </row>
    <row r="181" spans="1:4" ht="60" x14ac:dyDescent="0.25">
      <c r="A181" s="44" t="s">
        <v>6</v>
      </c>
      <c r="B181" s="42" t="s">
        <v>160</v>
      </c>
      <c r="C181" s="20" t="s">
        <v>19</v>
      </c>
      <c r="D181" s="21">
        <v>20000000</v>
      </c>
    </row>
    <row r="182" spans="1:4" ht="36" x14ac:dyDescent="0.25">
      <c r="A182" s="44" t="s">
        <v>6</v>
      </c>
      <c r="B182" s="42" t="s">
        <v>161</v>
      </c>
      <c r="C182" s="20" t="s">
        <v>19</v>
      </c>
      <c r="D182" s="21">
        <v>20000000</v>
      </c>
    </row>
    <row r="183" spans="1:4" ht="30" customHeight="1" x14ac:dyDescent="0.25">
      <c r="A183" s="60" t="s">
        <v>4</v>
      </c>
      <c r="B183" s="12" t="s">
        <v>162</v>
      </c>
      <c r="C183" s="33"/>
      <c r="D183" s="34">
        <f>SUM(D184:D186)</f>
        <v>104000000</v>
      </c>
    </row>
    <row r="184" spans="1:4" ht="30" customHeight="1" x14ac:dyDescent="0.25">
      <c r="A184" s="83" t="s">
        <v>6</v>
      </c>
      <c r="B184" s="77" t="s">
        <v>163</v>
      </c>
      <c r="C184" s="20" t="s">
        <v>19</v>
      </c>
      <c r="D184" s="21">
        <v>15000000</v>
      </c>
    </row>
    <row r="185" spans="1:4" ht="30" customHeight="1" x14ac:dyDescent="0.25">
      <c r="A185" s="85"/>
      <c r="B185" s="78"/>
      <c r="C185" s="45" t="s">
        <v>384</v>
      </c>
      <c r="D185" s="46">
        <v>35000000</v>
      </c>
    </row>
    <row r="186" spans="1:4" ht="36" x14ac:dyDescent="0.25">
      <c r="A186" s="44" t="s">
        <v>6</v>
      </c>
      <c r="B186" s="42" t="s">
        <v>164</v>
      </c>
      <c r="C186" s="20" t="s">
        <v>19</v>
      </c>
      <c r="D186" s="21">
        <v>54000000</v>
      </c>
    </row>
    <row r="187" spans="1:4" x14ac:dyDescent="0.25">
      <c r="A187" s="59" t="s">
        <v>7</v>
      </c>
      <c r="B187" s="18" t="s">
        <v>165</v>
      </c>
      <c r="C187" s="31"/>
      <c r="D187" s="32">
        <f>+D188</f>
        <v>144000000</v>
      </c>
    </row>
    <row r="188" spans="1:4" ht="30" customHeight="1" x14ac:dyDescent="0.25">
      <c r="A188" s="60" t="s">
        <v>4</v>
      </c>
      <c r="B188" s="12" t="s">
        <v>166</v>
      </c>
      <c r="C188" s="33"/>
      <c r="D188" s="34">
        <f>SUM(D189:D191)</f>
        <v>144000000</v>
      </c>
    </row>
    <row r="189" spans="1:4" ht="25.5" customHeight="1" x14ac:dyDescent="0.25">
      <c r="A189" s="83" t="s">
        <v>6</v>
      </c>
      <c r="B189" s="77" t="s">
        <v>167</v>
      </c>
      <c r="C189" s="20" t="s">
        <v>19</v>
      </c>
      <c r="D189" s="21">
        <v>54000000</v>
      </c>
    </row>
    <row r="190" spans="1:4" ht="25.5" customHeight="1" x14ac:dyDescent="0.25">
      <c r="A190" s="85"/>
      <c r="B190" s="78"/>
      <c r="C190" s="45" t="s">
        <v>386</v>
      </c>
      <c r="D190" s="46">
        <v>36000000</v>
      </c>
    </row>
    <row r="191" spans="1:4" ht="23.25" customHeight="1" x14ac:dyDescent="0.25">
      <c r="A191" s="83" t="s">
        <v>6</v>
      </c>
      <c r="B191" s="77" t="s">
        <v>168</v>
      </c>
      <c r="C191" s="20" t="s">
        <v>19</v>
      </c>
      <c r="D191" s="21">
        <v>54000000</v>
      </c>
    </row>
    <row r="192" spans="1:4" ht="23.25" customHeight="1" x14ac:dyDescent="0.25">
      <c r="A192" s="85"/>
      <c r="B192" s="78"/>
      <c r="C192" s="45" t="s">
        <v>386</v>
      </c>
      <c r="D192" s="46">
        <v>96000000</v>
      </c>
    </row>
    <row r="193" spans="1:4" x14ac:dyDescent="0.25">
      <c r="A193" s="59" t="s">
        <v>7</v>
      </c>
      <c r="B193" s="18" t="s">
        <v>169</v>
      </c>
      <c r="C193" s="31"/>
      <c r="D193" s="32">
        <f>+D194</f>
        <v>124000000</v>
      </c>
    </row>
    <row r="194" spans="1:4" ht="30" customHeight="1" x14ac:dyDescent="0.25">
      <c r="A194" s="60" t="s">
        <v>4</v>
      </c>
      <c r="B194" s="12" t="s">
        <v>170</v>
      </c>
      <c r="C194" s="33"/>
      <c r="D194" s="34">
        <f>SUM(D195:D196)</f>
        <v>124000000</v>
      </c>
    </row>
    <row r="195" spans="1:4" ht="30" customHeight="1" x14ac:dyDescent="0.25">
      <c r="A195" s="44" t="s">
        <v>6</v>
      </c>
      <c r="B195" s="42" t="s">
        <v>171</v>
      </c>
      <c r="C195" s="20" t="s">
        <v>19</v>
      </c>
      <c r="D195" s="21">
        <v>70000000</v>
      </c>
    </row>
    <row r="196" spans="1:4" ht="23.25" customHeight="1" x14ac:dyDescent="0.25">
      <c r="A196" s="83" t="s">
        <v>6</v>
      </c>
      <c r="B196" s="94" t="s">
        <v>379</v>
      </c>
      <c r="C196" s="20" t="s">
        <v>19</v>
      </c>
      <c r="D196" s="21">
        <v>54000000</v>
      </c>
    </row>
    <row r="197" spans="1:4" ht="23.25" customHeight="1" x14ac:dyDescent="0.25">
      <c r="A197" s="85"/>
      <c r="B197" s="95"/>
      <c r="C197" s="45" t="s">
        <v>386</v>
      </c>
      <c r="D197" s="46">
        <v>286000000</v>
      </c>
    </row>
    <row r="198" spans="1:4" ht="24" x14ac:dyDescent="0.25">
      <c r="A198" s="59" t="s">
        <v>7</v>
      </c>
      <c r="B198" s="18" t="s">
        <v>172</v>
      </c>
      <c r="C198" s="31"/>
      <c r="D198" s="32">
        <f>+D199</f>
        <v>84000000</v>
      </c>
    </row>
    <row r="199" spans="1:4" x14ac:dyDescent="0.25">
      <c r="A199" s="60" t="s">
        <v>4</v>
      </c>
      <c r="B199" s="12" t="s">
        <v>173</v>
      </c>
      <c r="C199" s="33"/>
      <c r="D199" s="34">
        <f>SUM(D200:D201)</f>
        <v>84000000</v>
      </c>
    </row>
    <row r="200" spans="1:4" ht="30" customHeight="1" x14ac:dyDescent="0.25">
      <c r="A200" s="44" t="s">
        <v>6</v>
      </c>
      <c r="B200" s="42" t="s">
        <v>174</v>
      </c>
      <c r="C200" s="20" t="s">
        <v>19</v>
      </c>
      <c r="D200" s="21">
        <v>54000000</v>
      </c>
    </row>
    <row r="201" spans="1:4" ht="30" customHeight="1" x14ac:dyDescent="0.25">
      <c r="A201" s="44" t="s">
        <v>6</v>
      </c>
      <c r="B201" s="42" t="s">
        <v>175</v>
      </c>
      <c r="C201" s="20" t="s">
        <v>19</v>
      </c>
      <c r="D201" s="21">
        <v>30000000</v>
      </c>
    </row>
    <row r="202" spans="1:4" ht="30" customHeight="1" x14ac:dyDescent="0.25">
      <c r="A202" s="44"/>
      <c r="B202" s="43"/>
      <c r="C202" s="45" t="s">
        <v>387</v>
      </c>
      <c r="D202" s="46">
        <v>16000000</v>
      </c>
    </row>
    <row r="203" spans="1:4" ht="24" x14ac:dyDescent="0.25">
      <c r="A203" s="59" t="s">
        <v>7</v>
      </c>
      <c r="B203" s="18" t="s">
        <v>176</v>
      </c>
      <c r="C203" s="31"/>
      <c r="D203" s="32">
        <f>+D204</f>
        <v>2165086452</v>
      </c>
    </row>
    <row r="204" spans="1:4" x14ac:dyDescent="0.25">
      <c r="A204" s="60" t="s">
        <v>4</v>
      </c>
      <c r="B204" s="12" t="s">
        <v>177</v>
      </c>
      <c r="C204" s="33"/>
      <c r="D204" s="34">
        <f>SUM(D205:D207)</f>
        <v>2165086452</v>
      </c>
    </row>
    <row r="205" spans="1:4" ht="24" x14ac:dyDescent="0.25">
      <c r="A205" s="44" t="s">
        <v>6</v>
      </c>
      <c r="B205" s="42" t="s">
        <v>178</v>
      </c>
      <c r="C205" s="20" t="s">
        <v>19</v>
      </c>
      <c r="D205" s="21">
        <v>50000000</v>
      </c>
    </row>
    <row r="206" spans="1:4" ht="20.25" customHeight="1" x14ac:dyDescent="0.25">
      <c r="A206" s="83" t="s">
        <v>6</v>
      </c>
      <c r="B206" s="77" t="s">
        <v>179</v>
      </c>
      <c r="C206" s="20" t="s">
        <v>180</v>
      </c>
      <c r="D206" s="21">
        <v>2105067300</v>
      </c>
    </row>
    <row r="207" spans="1:4" ht="30" customHeight="1" x14ac:dyDescent="0.25">
      <c r="A207" s="84"/>
      <c r="B207" s="86"/>
      <c r="C207" s="35" t="s">
        <v>181</v>
      </c>
      <c r="D207" s="21">
        <v>10019152</v>
      </c>
    </row>
    <row r="208" spans="1:4" ht="30" customHeight="1" x14ac:dyDescent="0.25">
      <c r="A208" s="84"/>
      <c r="B208" s="86"/>
      <c r="C208" s="48" t="s">
        <v>388</v>
      </c>
      <c r="D208" s="46">
        <f>2510418363.35-D209</f>
        <v>2300418363.3499999</v>
      </c>
    </row>
    <row r="209" spans="1:4" ht="20.25" customHeight="1" x14ac:dyDescent="0.25">
      <c r="A209" s="85"/>
      <c r="B209" s="78"/>
      <c r="C209" s="45" t="s">
        <v>19</v>
      </c>
      <c r="D209" s="46">
        <v>210000000</v>
      </c>
    </row>
    <row r="210" spans="1:4" ht="30" customHeight="1" x14ac:dyDescent="0.25">
      <c r="A210" s="59" t="s">
        <v>7</v>
      </c>
      <c r="B210" s="18" t="s">
        <v>182</v>
      </c>
      <c r="C210" s="31"/>
      <c r="D210" s="32">
        <f>+D211</f>
        <v>30000000</v>
      </c>
    </row>
    <row r="211" spans="1:4" ht="30" customHeight="1" x14ac:dyDescent="0.25">
      <c r="A211" s="60" t="s">
        <v>4</v>
      </c>
      <c r="B211" s="12" t="s">
        <v>183</v>
      </c>
      <c r="C211" s="33"/>
      <c r="D211" s="34">
        <f>SUM(D212:D213)</f>
        <v>30000000</v>
      </c>
    </row>
    <row r="212" spans="1:4" ht="30" customHeight="1" x14ac:dyDescent="0.25">
      <c r="A212" s="44" t="s">
        <v>6</v>
      </c>
      <c r="B212" s="42" t="s">
        <v>184</v>
      </c>
      <c r="C212" s="20" t="s">
        <v>19</v>
      </c>
      <c r="D212" s="21">
        <v>15000000</v>
      </c>
    </row>
    <row r="213" spans="1:4" ht="36" x14ac:dyDescent="0.25">
      <c r="A213" s="44" t="s">
        <v>6</v>
      </c>
      <c r="B213" s="42" t="s">
        <v>185</v>
      </c>
      <c r="C213" s="20" t="s">
        <v>19</v>
      </c>
      <c r="D213" s="21">
        <v>15000000</v>
      </c>
    </row>
    <row r="214" spans="1:4" x14ac:dyDescent="0.25">
      <c r="A214" s="58" t="s">
        <v>2</v>
      </c>
      <c r="B214" s="28" t="s">
        <v>186</v>
      </c>
      <c r="C214" s="29"/>
      <c r="D214" s="30">
        <f>+D215</f>
        <v>140000000</v>
      </c>
    </row>
    <row r="215" spans="1:4" ht="30" customHeight="1" x14ac:dyDescent="0.25">
      <c r="A215" s="59" t="s">
        <v>7</v>
      </c>
      <c r="B215" s="18" t="s">
        <v>187</v>
      </c>
      <c r="C215" s="31"/>
      <c r="D215" s="32">
        <f>+D216+D219</f>
        <v>140000000</v>
      </c>
    </row>
    <row r="216" spans="1:4" ht="30" customHeight="1" x14ac:dyDescent="0.25">
      <c r="A216" s="60" t="s">
        <v>4</v>
      </c>
      <c r="B216" s="12" t="s">
        <v>188</v>
      </c>
      <c r="C216" s="33"/>
      <c r="D216" s="34">
        <f>SUM(D217:D218)</f>
        <v>70000000</v>
      </c>
    </row>
    <row r="217" spans="1:4" ht="45" customHeight="1" x14ac:dyDescent="0.25">
      <c r="A217" s="44" t="s">
        <v>6</v>
      </c>
      <c r="B217" s="42" t="s">
        <v>189</v>
      </c>
      <c r="C217" s="20" t="s">
        <v>19</v>
      </c>
      <c r="D217" s="21">
        <v>35000000</v>
      </c>
    </row>
    <row r="218" spans="1:4" ht="30" customHeight="1" x14ac:dyDescent="0.25">
      <c r="A218" s="44" t="s">
        <v>6</v>
      </c>
      <c r="B218" s="42" t="s">
        <v>190</v>
      </c>
      <c r="C218" s="20" t="s">
        <v>19</v>
      </c>
      <c r="D218" s="21">
        <v>35000000</v>
      </c>
    </row>
    <row r="219" spans="1:4" ht="45" customHeight="1" x14ac:dyDescent="0.25">
      <c r="A219" s="60" t="s">
        <v>4</v>
      </c>
      <c r="B219" s="12" t="s">
        <v>191</v>
      </c>
      <c r="C219" s="33"/>
      <c r="D219" s="34">
        <f>SUM(D220:D221)</f>
        <v>70000000</v>
      </c>
    </row>
    <row r="220" spans="1:4" ht="30" customHeight="1" x14ac:dyDescent="0.25">
      <c r="A220" s="44" t="s">
        <v>6</v>
      </c>
      <c r="B220" s="42" t="s">
        <v>192</v>
      </c>
      <c r="C220" s="20" t="s">
        <v>19</v>
      </c>
      <c r="D220" s="21">
        <v>35000000</v>
      </c>
    </row>
    <row r="221" spans="1:4" ht="45" customHeight="1" x14ac:dyDescent="0.25">
      <c r="A221" s="44" t="s">
        <v>6</v>
      </c>
      <c r="B221" s="42" t="s">
        <v>193</v>
      </c>
      <c r="C221" s="20" t="s">
        <v>19</v>
      </c>
      <c r="D221" s="21">
        <v>35000000</v>
      </c>
    </row>
    <row r="222" spans="1:4" ht="30" customHeight="1" x14ac:dyDescent="0.25">
      <c r="A222" s="58" t="s">
        <v>2</v>
      </c>
      <c r="B222" s="28" t="s">
        <v>194</v>
      </c>
      <c r="C222" s="29"/>
      <c r="D222" s="30">
        <f>+D223</f>
        <v>892230124</v>
      </c>
    </row>
    <row r="223" spans="1:4" ht="30" customHeight="1" x14ac:dyDescent="0.25">
      <c r="A223" s="59" t="s">
        <v>7</v>
      </c>
      <c r="B223" s="18" t="s">
        <v>195</v>
      </c>
      <c r="C223" s="31"/>
      <c r="D223" s="32">
        <f>+D224+D234+D246</f>
        <v>892230124</v>
      </c>
    </row>
    <row r="224" spans="1:4" ht="30" customHeight="1" x14ac:dyDescent="0.25">
      <c r="A224" s="60" t="s">
        <v>4</v>
      </c>
      <c r="B224" s="12" t="s">
        <v>196</v>
      </c>
      <c r="C224" s="33"/>
      <c r="D224" s="34">
        <f>SUM(D225:D232)</f>
        <v>165797000</v>
      </c>
    </row>
    <row r="225" spans="1:4" ht="25.5" customHeight="1" x14ac:dyDescent="0.25">
      <c r="A225" s="83" t="s">
        <v>6</v>
      </c>
      <c r="B225" s="77" t="s">
        <v>197</v>
      </c>
      <c r="C225" s="20" t="s">
        <v>19</v>
      </c>
      <c r="D225" s="21">
        <v>10000000</v>
      </c>
    </row>
    <row r="226" spans="1:4" ht="25.5" customHeight="1" x14ac:dyDescent="0.25">
      <c r="A226" s="85"/>
      <c r="B226" s="78"/>
      <c r="C226" s="45" t="s">
        <v>389</v>
      </c>
      <c r="D226" s="46">
        <v>15797000</v>
      </c>
    </row>
    <row r="227" spans="1:4" ht="36" x14ac:dyDescent="0.25">
      <c r="A227" s="44" t="s">
        <v>6</v>
      </c>
      <c r="B227" s="42" t="s">
        <v>198</v>
      </c>
      <c r="C227" s="20" t="s">
        <v>19</v>
      </c>
      <c r="D227" s="21">
        <v>10000000</v>
      </c>
    </row>
    <row r="228" spans="1:4" ht="45" customHeight="1" x14ac:dyDescent="0.25">
      <c r="A228" s="44" t="s">
        <v>6</v>
      </c>
      <c r="B228" s="42" t="s">
        <v>199</v>
      </c>
      <c r="C228" s="20" t="s">
        <v>19</v>
      </c>
      <c r="D228" s="21">
        <v>20000000</v>
      </c>
    </row>
    <row r="229" spans="1:4" ht="45" customHeight="1" x14ac:dyDescent="0.25">
      <c r="A229" s="44" t="s">
        <v>6</v>
      </c>
      <c r="B229" s="42" t="s">
        <v>200</v>
      </c>
      <c r="C229" s="20" t="s">
        <v>19</v>
      </c>
      <c r="D229" s="21">
        <v>10000000</v>
      </c>
    </row>
    <row r="230" spans="1:4" ht="45" customHeight="1" x14ac:dyDescent="0.25">
      <c r="A230" s="44" t="s">
        <v>6</v>
      </c>
      <c r="B230" s="42" t="s">
        <v>201</v>
      </c>
      <c r="C230" s="20" t="s">
        <v>19</v>
      </c>
      <c r="D230" s="21">
        <v>40000000</v>
      </c>
    </row>
    <row r="231" spans="1:4" ht="36" x14ac:dyDescent="0.25">
      <c r="A231" s="44" t="s">
        <v>6</v>
      </c>
      <c r="B231" s="42" t="s">
        <v>202</v>
      </c>
      <c r="C231" s="20" t="s">
        <v>19</v>
      </c>
      <c r="D231" s="21">
        <v>40000000</v>
      </c>
    </row>
    <row r="232" spans="1:4" ht="24.75" customHeight="1" x14ac:dyDescent="0.25">
      <c r="A232" s="83" t="s">
        <v>6</v>
      </c>
      <c r="B232" s="77" t="s">
        <v>203</v>
      </c>
      <c r="C232" s="20" t="s">
        <v>19</v>
      </c>
      <c r="D232" s="21">
        <v>20000000</v>
      </c>
    </row>
    <row r="233" spans="1:4" ht="24.75" customHeight="1" x14ac:dyDescent="0.25">
      <c r="A233" s="85"/>
      <c r="B233" s="78"/>
      <c r="C233" s="45" t="s">
        <v>389</v>
      </c>
      <c r="D233" s="46">
        <v>13700000</v>
      </c>
    </row>
    <row r="234" spans="1:4" ht="43.5" customHeight="1" x14ac:dyDescent="0.25">
      <c r="A234" s="60" t="s">
        <v>4</v>
      </c>
      <c r="B234" s="12" t="s">
        <v>204</v>
      </c>
      <c r="C234" s="33"/>
      <c r="D234" s="34">
        <f>SUM(D235:D244)</f>
        <v>676433124</v>
      </c>
    </row>
    <row r="235" spans="1:4" x14ac:dyDescent="0.25">
      <c r="A235" s="82" t="s">
        <v>6</v>
      </c>
      <c r="B235" s="70" t="s">
        <v>205</v>
      </c>
      <c r="C235" s="20" t="s">
        <v>19</v>
      </c>
      <c r="D235" s="21">
        <v>200000000</v>
      </c>
    </row>
    <row r="236" spans="1:4" ht="45" customHeight="1" x14ac:dyDescent="0.25">
      <c r="A236" s="87"/>
      <c r="B236" s="70"/>
      <c r="C236" s="20" t="s">
        <v>308</v>
      </c>
      <c r="D236" s="21">
        <v>200000000</v>
      </c>
    </row>
    <row r="237" spans="1:4" ht="48.75" x14ac:dyDescent="0.25">
      <c r="A237" s="87"/>
      <c r="B237" s="70"/>
      <c r="C237" s="35" t="s">
        <v>303</v>
      </c>
      <c r="D237" s="21">
        <v>200000000</v>
      </c>
    </row>
    <row r="238" spans="1:4" ht="48.75" x14ac:dyDescent="0.25">
      <c r="A238" s="83" t="s">
        <v>6</v>
      </c>
      <c r="B238" s="77" t="s">
        <v>206</v>
      </c>
      <c r="C238" s="37" t="s">
        <v>303</v>
      </c>
      <c r="D238" s="36">
        <f>37854760-5982504-8651256-18781000</f>
        <v>4440000</v>
      </c>
    </row>
    <row r="239" spans="1:4" ht="48.75" x14ac:dyDescent="0.25">
      <c r="A239" s="84"/>
      <c r="B239" s="86"/>
      <c r="C239" s="37" t="s">
        <v>307</v>
      </c>
      <c r="D239" s="36">
        <v>5982504</v>
      </c>
    </row>
    <row r="240" spans="1:4" ht="36" customHeight="1" x14ac:dyDescent="0.25">
      <c r="A240" s="84"/>
      <c r="B240" s="86"/>
      <c r="C240" s="37" t="s">
        <v>306</v>
      </c>
      <c r="D240" s="36">
        <v>8651256</v>
      </c>
    </row>
    <row r="241" spans="1:4" ht="48.75" x14ac:dyDescent="0.25">
      <c r="A241" s="84"/>
      <c r="B241" s="86"/>
      <c r="C241" s="37" t="s">
        <v>304</v>
      </c>
      <c r="D241" s="36">
        <v>18781000</v>
      </c>
    </row>
    <row r="242" spans="1:4" ht="37.5" customHeight="1" x14ac:dyDescent="0.25">
      <c r="A242" s="84"/>
      <c r="B242" s="86"/>
      <c r="C242" s="35" t="s">
        <v>305</v>
      </c>
      <c r="D242" s="36">
        <v>2578364</v>
      </c>
    </row>
    <row r="243" spans="1:4" ht="30" customHeight="1" x14ac:dyDescent="0.25">
      <c r="A243" s="85"/>
      <c r="B243" s="78"/>
      <c r="C243" s="45" t="s">
        <v>389</v>
      </c>
      <c r="D243" s="46">
        <v>20000000</v>
      </c>
    </row>
    <row r="244" spans="1:4" ht="44.25" customHeight="1" x14ac:dyDescent="0.25">
      <c r="A244" s="83" t="s">
        <v>6</v>
      </c>
      <c r="B244" s="77" t="s">
        <v>207</v>
      </c>
      <c r="C244" s="37" t="s">
        <v>303</v>
      </c>
      <c r="D244" s="21">
        <v>16000000</v>
      </c>
    </row>
    <row r="245" spans="1:4" ht="24" customHeight="1" x14ac:dyDescent="0.25">
      <c r="A245" s="85"/>
      <c r="B245" s="78"/>
      <c r="C245" s="45" t="s">
        <v>389</v>
      </c>
      <c r="D245" s="46">
        <v>60000000</v>
      </c>
    </row>
    <row r="246" spans="1:4" ht="30" customHeight="1" x14ac:dyDescent="0.25">
      <c r="A246" s="60" t="s">
        <v>4</v>
      </c>
      <c r="B246" s="12" t="s">
        <v>208</v>
      </c>
      <c r="C246" s="33"/>
      <c r="D246" s="34">
        <f>+D247</f>
        <v>50000000</v>
      </c>
    </row>
    <row r="247" spans="1:4" ht="26.25" customHeight="1" x14ac:dyDescent="0.25">
      <c r="A247" s="83" t="s">
        <v>6</v>
      </c>
      <c r="B247" s="77" t="s">
        <v>209</v>
      </c>
      <c r="C247" s="20" t="s">
        <v>19</v>
      </c>
      <c r="D247" s="21">
        <v>50000000</v>
      </c>
    </row>
    <row r="248" spans="1:4" ht="26.25" customHeight="1" x14ac:dyDescent="0.25">
      <c r="A248" s="84"/>
      <c r="B248" s="86"/>
      <c r="C248" s="45" t="s">
        <v>389</v>
      </c>
      <c r="D248" s="46">
        <v>925503000</v>
      </c>
    </row>
    <row r="249" spans="1:4" ht="26.25" customHeight="1" x14ac:dyDescent="0.25">
      <c r="A249" s="85"/>
      <c r="B249" s="78"/>
      <c r="C249" s="45" t="s">
        <v>390</v>
      </c>
      <c r="D249" s="46">
        <v>226841849</v>
      </c>
    </row>
    <row r="250" spans="1:4" x14ac:dyDescent="0.25">
      <c r="A250" s="58" t="s">
        <v>2</v>
      </c>
      <c r="B250" s="28" t="s">
        <v>210</v>
      </c>
      <c r="C250" s="29"/>
      <c r="D250" s="30">
        <f>+D251</f>
        <v>1288810304.4000001</v>
      </c>
    </row>
    <row r="251" spans="1:4" ht="30" customHeight="1" x14ac:dyDescent="0.25">
      <c r="A251" s="59" t="s">
        <v>7</v>
      </c>
      <c r="B251" s="18" t="s">
        <v>211</v>
      </c>
      <c r="C251" s="31"/>
      <c r="D251" s="32">
        <f>+D252+D254+D259+D279</f>
        <v>1288810304.4000001</v>
      </c>
    </row>
    <row r="252" spans="1:4" ht="30" customHeight="1" x14ac:dyDescent="0.25">
      <c r="A252" s="60" t="s">
        <v>4</v>
      </c>
      <c r="B252" s="12" t="s">
        <v>58</v>
      </c>
      <c r="C252" s="33"/>
      <c r="D252" s="34">
        <f>+D253</f>
        <v>135000000</v>
      </c>
    </row>
    <row r="253" spans="1:4" ht="30" customHeight="1" x14ac:dyDescent="0.25">
      <c r="A253" s="44" t="s">
        <v>6</v>
      </c>
      <c r="B253" s="42" t="s">
        <v>212</v>
      </c>
      <c r="C253" s="20" t="s">
        <v>19</v>
      </c>
      <c r="D253" s="21">
        <v>135000000</v>
      </c>
    </row>
    <row r="254" spans="1:4" ht="30" customHeight="1" x14ac:dyDescent="0.25">
      <c r="A254" s="60" t="s">
        <v>4</v>
      </c>
      <c r="B254" s="12" t="s">
        <v>213</v>
      </c>
      <c r="C254" s="33"/>
      <c r="D254" s="34">
        <f>SUM(D255:D258)</f>
        <v>80000000</v>
      </c>
    </row>
    <row r="255" spans="1:4" ht="30" customHeight="1" x14ac:dyDescent="0.25">
      <c r="A255" s="82" t="s">
        <v>6</v>
      </c>
      <c r="B255" s="70" t="s">
        <v>214</v>
      </c>
      <c r="C255" s="20" t="s">
        <v>19</v>
      </c>
      <c r="D255" s="21">
        <v>25000000</v>
      </c>
    </row>
    <row r="256" spans="1:4" ht="30" customHeight="1" x14ac:dyDescent="0.25">
      <c r="A256" s="87"/>
      <c r="B256" s="70"/>
      <c r="C256" s="35" t="s">
        <v>216</v>
      </c>
      <c r="D256" s="21">
        <v>10000000</v>
      </c>
    </row>
    <row r="257" spans="1:4" ht="45" customHeight="1" x14ac:dyDescent="0.25">
      <c r="A257" s="82" t="s">
        <v>6</v>
      </c>
      <c r="B257" s="70" t="s">
        <v>215</v>
      </c>
      <c r="C257" s="20" t="s">
        <v>19</v>
      </c>
      <c r="D257" s="21">
        <v>25000000</v>
      </c>
    </row>
    <row r="258" spans="1:4" ht="30" customHeight="1" x14ac:dyDescent="0.25">
      <c r="A258" s="87"/>
      <c r="B258" s="70"/>
      <c r="C258" s="35" t="s">
        <v>216</v>
      </c>
      <c r="D258" s="21">
        <v>20000000</v>
      </c>
    </row>
    <row r="259" spans="1:4" ht="45" customHeight="1" x14ac:dyDescent="0.25">
      <c r="A259" s="60" t="s">
        <v>4</v>
      </c>
      <c r="B259" s="12" t="s">
        <v>217</v>
      </c>
      <c r="C259" s="33"/>
      <c r="D259" s="34">
        <f>SUM(D260:D278)</f>
        <v>841330219.4000001</v>
      </c>
    </row>
    <row r="260" spans="1:4" ht="40.5" customHeight="1" x14ac:dyDescent="0.25">
      <c r="A260" s="44" t="s">
        <v>6</v>
      </c>
      <c r="B260" s="42" t="s">
        <v>218</v>
      </c>
      <c r="C260" s="20" t="s">
        <v>19</v>
      </c>
      <c r="D260" s="21">
        <v>25000000</v>
      </c>
    </row>
    <row r="261" spans="1:4" ht="30" customHeight="1" x14ac:dyDescent="0.25">
      <c r="A261" s="82" t="s">
        <v>6</v>
      </c>
      <c r="B261" s="70" t="s">
        <v>219</v>
      </c>
      <c r="C261" s="20" t="s">
        <v>19</v>
      </c>
      <c r="D261" s="21">
        <v>15000000</v>
      </c>
    </row>
    <row r="262" spans="1:4" ht="45" customHeight="1" x14ac:dyDescent="0.25">
      <c r="A262" s="82"/>
      <c r="B262" s="70"/>
      <c r="C262" s="35" t="s">
        <v>216</v>
      </c>
      <c r="D262" s="21">
        <v>10000000</v>
      </c>
    </row>
    <row r="263" spans="1:4" ht="37.5" customHeight="1" x14ac:dyDescent="0.25">
      <c r="A263" s="44" t="s">
        <v>6</v>
      </c>
      <c r="B263" s="42" t="s">
        <v>220</v>
      </c>
      <c r="C263" s="35" t="s">
        <v>216</v>
      </c>
      <c r="D263" s="21">
        <v>10000000</v>
      </c>
    </row>
    <row r="264" spans="1:4" ht="30" customHeight="1" x14ac:dyDescent="0.25">
      <c r="A264" s="83" t="s">
        <v>6</v>
      </c>
      <c r="B264" s="77" t="s">
        <v>221</v>
      </c>
      <c r="C264" s="20" t="s">
        <v>19</v>
      </c>
      <c r="D264" s="21">
        <v>30000000</v>
      </c>
    </row>
    <row r="265" spans="1:4" ht="30" customHeight="1" x14ac:dyDescent="0.25">
      <c r="A265" s="84"/>
      <c r="B265" s="86"/>
      <c r="C265" s="35" t="s">
        <v>216</v>
      </c>
      <c r="D265" s="21">
        <v>15000000</v>
      </c>
    </row>
    <row r="266" spans="1:4" ht="30" customHeight="1" x14ac:dyDescent="0.25">
      <c r="A266" s="85"/>
      <c r="B266" s="78"/>
      <c r="C266" s="45" t="s">
        <v>389</v>
      </c>
      <c r="D266" s="46">
        <v>65000000</v>
      </c>
    </row>
    <row r="267" spans="1:4" x14ac:dyDescent="0.25">
      <c r="A267" s="82" t="s">
        <v>6</v>
      </c>
      <c r="B267" s="70" t="s">
        <v>222</v>
      </c>
      <c r="C267" s="20" t="s">
        <v>19</v>
      </c>
      <c r="D267" s="21">
        <v>20000000</v>
      </c>
    </row>
    <row r="268" spans="1:4" ht="30" customHeight="1" x14ac:dyDescent="0.25">
      <c r="A268" s="82"/>
      <c r="B268" s="70"/>
      <c r="C268" s="35" t="s">
        <v>216</v>
      </c>
      <c r="D268" s="21">
        <v>10000000</v>
      </c>
    </row>
    <row r="269" spans="1:4" ht="45" customHeight="1" x14ac:dyDescent="0.25">
      <c r="A269" s="83" t="s">
        <v>6</v>
      </c>
      <c r="B269" s="77" t="s">
        <v>223</v>
      </c>
      <c r="C269" s="20" t="s">
        <v>19</v>
      </c>
      <c r="D269" s="21">
        <v>40000000</v>
      </c>
    </row>
    <row r="270" spans="1:4" ht="30" customHeight="1" x14ac:dyDescent="0.25">
      <c r="A270" s="84"/>
      <c r="B270" s="86"/>
      <c r="C270" s="35" t="s">
        <v>216</v>
      </c>
      <c r="D270" s="21">
        <v>20000000</v>
      </c>
    </row>
    <row r="271" spans="1:4" ht="30" customHeight="1" x14ac:dyDescent="0.25">
      <c r="A271" s="84"/>
      <c r="B271" s="86"/>
      <c r="C271" s="45" t="s">
        <v>389</v>
      </c>
      <c r="D271" s="46">
        <v>66727484.590000004</v>
      </c>
    </row>
    <row r="272" spans="1:4" ht="30" customHeight="1" x14ac:dyDescent="0.25">
      <c r="A272" s="85"/>
      <c r="B272" s="78"/>
      <c r="C272" s="48" t="s">
        <v>216</v>
      </c>
      <c r="D272" s="46">
        <v>191330219.81</v>
      </c>
    </row>
    <row r="273" spans="1:4" ht="30" customHeight="1" x14ac:dyDescent="0.25">
      <c r="A273" s="83" t="s">
        <v>6</v>
      </c>
      <c r="B273" s="77" t="s">
        <v>224</v>
      </c>
      <c r="C273" s="20" t="s">
        <v>225</v>
      </c>
      <c r="D273" s="21">
        <v>40000000</v>
      </c>
    </row>
    <row r="274" spans="1:4" ht="30" customHeight="1" x14ac:dyDescent="0.25">
      <c r="A274" s="85"/>
      <c r="B274" s="78"/>
      <c r="C274" s="45" t="s">
        <v>391</v>
      </c>
      <c r="D274" s="46">
        <v>233272515</v>
      </c>
    </row>
    <row r="275" spans="1:4" ht="27.75" customHeight="1" x14ac:dyDescent="0.25">
      <c r="A275" s="82" t="s">
        <v>6</v>
      </c>
      <c r="B275" s="70" t="s">
        <v>226</v>
      </c>
      <c r="C275" s="20" t="s">
        <v>19</v>
      </c>
      <c r="D275" s="21">
        <v>25000000</v>
      </c>
    </row>
    <row r="276" spans="1:4" ht="18" customHeight="1" x14ac:dyDescent="0.25">
      <c r="A276" s="82"/>
      <c r="B276" s="70"/>
      <c r="C276" s="35" t="s">
        <v>216</v>
      </c>
      <c r="D276" s="21">
        <v>10000000</v>
      </c>
    </row>
    <row r="277" spans="1:4" x14ac:dyDescent="0.25">
      <c r="A277" s="82" t="s">
        <v>6</v>
      </c>
      <c r="B277" s="70" t="s">
        <v>227</v>
      </c>
      <c r="C277" s="20" t="s">
        <v>19</v>
      </c>
      <c r="D277" s="21">
        <v>10000000</v>
      </c>
    </row>
    <row r="278" spans="1:4" ht="24.75" x14ac:dyDescent="0.25">
      <c r="A278" s="82"/>
      <c r="B278" s="70"/>
      <c r="C278" s="35" t="s">
        <v>216</v>
      </c>
      <c r="D278" s="21">
        <v>5000000</v>
      </c>
    </row>
    <row r="279" spans="1:4" ht="24" x14ac:dyDescent="0.25">
      <c r="A279" s="60" t="s">
        <v>4</v>
      </c>
      <c r="B279" s="12" t="s">
        <v>228</v>
      </c>
      <c r="C279" s="33"/>
      <c r="D279" s="34">
        <f>SUM(D280:D285)</f>
        <v>232480085</v>
      </c>
    </row>
    <row r="280" spans="1:4" ht="24" x14ac:dyDescent="0.25">
      <c r="A280" s="44" t="s">
        <v>6</v>
      </c>
      <c r="B280" s="42" t="s">
        <v>229</v>
      </c>
      <c r="C280" s="20" t="s">
        <v>225</v>
      </c>
      <c r="D280" s="21">
        <v>80000000</v>
      </c>
    </row>
    <row r="281" spans="1:4" ht="36" x14ac:dyDescent="0.25">
      <c r="A281" s="44" t="s">
        <v>6</v>
      </c>
      <c r="B281" s="42" t="s">
        <v>230</v>
      </c>
      <c r="C281" s="20" t="s">
        <v>225</v>
      </c>
      <c r="D281" s="21">
        <v>40000000</v>
      </c>
    </row>
    <row r="282" spans="1:4" x14ac:dyDescent="0.25">
      <c r="A282" s="82" t="s">
        <v>6</v>
      </c>
      <c r="B282" s="70" t="s">
        <v>231</v>
      </c>
      <c r="C282" s="20" t="s">
        <v>19</v>
      </c>
      <c r="D282" s="21">
        <v>25000000</v>
      </c>
    </row>
    <row r="283" spans="1:4" ht="24.75" x14ac:dyDescent="0.25">
      <c r="A283" s="82"/>
      <c r="B283" s="70"/>
      <c r="C283" s="35" t="s">
        <v>216</v>
      </c>
      <c r="D283" s="21">
        <v>32837792</v>
      </c>
    </row>
    <row r="284" spans="1:4" x14ac:dyDescent="0.25">
      <c r="A284" s="82" t="s">
        <v>6</v>
      </c>
      <c r="B284" s="70" t="s">
        <v>232</v>
      </c>
      <c r="C284" s="20" t="s">
        <v>19</v>
      </c>
      <c r="D284" s="21">
        <v>25000000</v>
      </c>
    </row>
    <row r="285" spans="1:4" x14ac:dyDescent="0.25">
      <c r="A285" s="82"/>
      <c r="B285" s="70"/>
      <c r="C285" s="20" t="s">
        <v>225</v>
      </c>
      <c r="D285" s="21">
        <v>29642293</v>
      </c>
    </row>
    <row r="286" spans="1:4" ht="24" x14ac:dyDescent="0.25">
      <c r="A286" s="57" t="s">
        <v>0</v>
      </c>
      <c r="B286" s="25" t="s">
        <v>310</v>
      </c>
      <c r="C286" s="26"/>
      <c r="D286" s="27">
        <f>+D287+D294+D305+D317</f>
        <v>1492175227</v>
      </c>
    </row>
    <row r="287" spans="1:4" x14ac:dyDescent="0.25">
      <c r="A287" s="58" t="s">
        <v>2</v>
      </c>
      <c r="B287" s="28" t="s">
        <v>311</v>
      </c>
      <c r="C287" s="29"/>
      <c r="D287" s="30">
        <f>+D288</f>
        <v>175000000</v>
      </c>
    </row>
    <row r="288" spans="1:4" x14ac:dyDescent="0.25">
      <c r="A288" s="59" t="s">
        <v>7</v>
      </c>
      <c r="B288" s="18" t="s">
        <v>312</v>
      </c>
      <c r="C288" s="31"/>
      <c r="D288" s="32">
        <f>+D289</f>
        <v>175000000</v>
      </c>
    </row>
    <row r="289" spans="1:4" x14ac:dyDescent="0.25">
      <c r="A289" s="60" t="s">
        <v>4</v>
      </c>
      <c r="B289" s="12" t="s">
        <v>311</v>
      </c>
      <c r="C289" s="33"/>
      <c r="D289" s="34">
        <f>SUM(D290:D292)</f>
        <v>175000000</v>
      </c>
    </row>
    <row r="290" spans="1:4" ht="36" x14ac:dyDescent="0.25">
      <c r="A290" s="44" t="s">
        <v>6</v>
      </c>
      <c r="B290" s="14" t="s">
        <v>313</v>
      </c>
      <c r="C290" s="20" t="s">
        <v>19</v>
      </c>
      <c r="D290" s="3">
        <v>100000000</v>
      </c>
    </row>
    <row r="291" spans="1:4" ht="24" x14ac:dyDescent="0.25">
      <c r="A291" s="44" t="s">
        <v>6</v>
      </c>
      <c r="B291" s="14" t="s">
        <v>314</v>
      </c>
      <c r="C291" s="20" t="s">
        <v>19</v>
      </c>
      <c r="D291" s="3">
        <v>25000000</v>
      </c>
    </row>
    <row r="292" spans="1:4" ht="60" customHeight="1" x14ac:dyDescent="0.25">
      <c r="A292" s="83" t="s">
        <v>6</v>
      </c>
      <c r="B292" s="96" t="s">
        <v>315</v>
      </c>
      <c r="C292" s="20" t="s">
        <v>19</v>
      </c>
      <c r="D292" s="3">
        <v>50000000</v>
      </c>
    </row>
    <row r="293" spans="1:4" x14ac:dyDescent="0.25">
      <c r="A293" s="85"/>
      <c r="B293" s="97"/>
      <c r="C293" s="45" t="s">
        <v>389</v>
      </c>
      <c r="D293" s="54">
        <v>100000000</v>
      </c>
    </row>
    <row r="294" spans="1:4" ht="15" customHeight="1" x14ac:dyDescent="0.25">
      <c r="A294" s="58" t="s">
        <v>2</v>
      </c>
      <c r="B294" s="28" t="s">
        <v>316</v>
      </c>
      <c r="C294" s="29"/>
      <c r="D294" s="30">
        <f>+D295</f>
        <v>230000000</v>
      </c>
    </row>
    <row r="295" spans="1:4" x14ac:dyDescent="0.25">
      <c r="A295" s="59" t="s">
        <v>7</v>
      </c>
      <c r="B295" s="18" t="s">
        <v>317</v>
      </c>
      <c r="C295" s="31"/>
      <c r="D295" s="32">
        <f>+D296+D299+D303</f>
        <v>230000000</v>
      </c>
    </row>
    <row r="296" spans="1:4" x14ac:dyDescent="0.25">
      <c r="A296" s="60" t="s">
        <v>4</v>
      </c>
      <c r="B296" s="12" t="s">
        <v>318</v>
      </c>
      <c r="C296" s="33"/>
      <c r="D296" s="34">
        <f>SUM(D297:D298)</f>
        <v>90000000</v>
      </c>
    </row>
    <row r="297" spans="1:4" x14ac:dyDescent="0.25">
      <c r="A297" s="101" t="s">
        <v>6</v>
      </c>
      <c r="B297" s="77" t="s">
        <v>319</v>
      </c>
      <c r="C297" s="20" t="s">
        <v>19</v>
      </c>
      <c r="D297" s="3">
        <v>40000000</v>
      </c>
    </row>
    <row r="298" spans="1:4" x14ac:dyDescent="0.25">
      <c r="A298" s="103"/>
      <c r="B298" s="78"/>
      <c r="C298" s="20" t="s">
        <v>19</v>
      </c>
      <c r="D298" s="3">
        <v>50000000</v>
      </c>
    </row>
    <row r="299" spans="1:4" x14ac:dyDescent="0.25">
      <c r="A299" s="60" t="s">
        <v>4</v>
      </c>
      <c r="B299" s="12" t="s">
        <v>321</v>
      </c>
      <c r="C299" s="33"/>
      <c r="D299" s="34">
        <f>SUM(D300:D302)</f>
        <v>100000000</v>
      </c>
    </row>
    <row r="300" spans="1:4" ht="29.25" customHeight="1" x14ac:dyDescent="0.25">
      <c r="A300" s="83" t="s">
        <v>6</v>
      </c>
      <c r="B300" s="77" t="s">
        <v>320</v>
      </c>
      <c r="C300" s="20" t="s">
        <v>19</v>
      </c>
      <c r="D300" s="3">
        <v>40000000</v>
      </c>
    </row>
    <row r="301" spans="1:4" ht="23.25" customHeight="1" x14ac:dyDescent="0.25">
      <c r="A301" s="85"/>
      <c r="B301" s="78"/>
      <c r="C301" s="45" t="s">
        <v>389</v>
      </c>
      <c r="D301" s="54">
        <v>25000000</v>
      </c>
    </row>
    <row r="302" spans="1:4" ht="24" x14ac:dyDescent="0.25">
      <c r="A302" s="44" t="s">
        <v>6</v>
      </c>
      <c r="B302" s="14" t="s">
        <v>322</v>
      </c>
      <c r="C302" s="20" t="s">
        <v>19</v>
      </c>
      <c r="D302" s="3">
        <v>35000000</v>
      </c>
    </row>
    <row r="303" spans="1:4" x14ac:dyDescent="0.25">
      <c r="A303" s="60" t="s">
        <v>4</v>
      </c>
      <c r="B303" s="12" t="s">
        <v>323</v>
      </c>
      <c r="C303" s="33"/>
      <c r="D303" s="34">
        <f>+D304</f>
        <v>40000000</v>
      </c>
    </row>
    <row r="304" spans="1:4" ht="36" x14ac:dyDescent="0.25">
      <c r="A304" s="44" t="s">
        <v>6</v>
      </c>
      <c r="B304" s="13" t="s">
        <v>324</v>
      </c>
      <c r="C304" s="20" t="s">
        <v>19</v>
      </c>
      <c r="D304" s="3">
        <v>40000000</v>
      </c>
    </row>
    <row r="305" spans="1:4" ht="24" x14ac:dyDescent="0.25">
      <c r="A305" s="58" t="s">
        <v>2</v>
      </c>
      <c r="B305" s="28" t="s">
        <v>325</v>
      </c>
      <c r="C305" s="29"/>
      <c r="D305" s="30">
        <f>+D306</f>
        <v>210000000</v>
      </c>
    </row>
    <row r="306" spans="1:4" ht="24" x14ac:dyDescent="0.25">
      <c r="A306" s="59" t="s">
        <v>7</v>
      </c>
      <c r="B306" s="18" t="s">
        <v>326</v>
      </c>
      <c r="C306" s="31"/>
      <c r="D306" s="32">
        <f>+D307+D310+D312+D315</f>
        <v>210000000</v>
      </c>
    </row>
    <row r="307" spans="1:4" ht="24" x14ac:dyDescent="0.25">
      <c r="A307" s="60" t="s">
        <v>4</v>
      </c>
      <c r="B307" s="12" t="s">
        <v>327</v>
      </c>
      <c r="C307" s="33"/>
      <c r="D307" s="34">
        <f>+D308</f>
        <v>10000000</v>
      </c>
    </row>
    <row r="308" spans="1:4" ht="36" customHeight="1" x14ac:dyDescent="0.25">
      <c r="A308" s="83" t="s">
        <v>6</v>
      </c>
      <c r="B308" s="96" t="s">
        <v>328</v>
      </c>
      <c r="C308" s="20" t="s">
        <v>19</v>
      </c>
      <c r="D308" s="3">
        <v>10000000</v>
      </c>
    </row>
    <row r="309" spans="1:4" x14ac:dyDescent="0.25">
      <c r="A309" s="85"/>
      <c r="B309" s="97"/>
      <c r="C309" s="45" t="s">
        <v>389</v>
      </c>
      <c r="D309" s="54">
        <v>551000000</v>
      </c>
    </row>
    <row r="310" spans="1:4" ht="24" x14ac:dyDescent="0.25">
      <c r="A310" s="60" t="s">
        <v>4</v>
      </c>
      <c r="B310" s="12" t="s">
        <v>329</v>
      </c>
      <c r="C310" s="33"/>
      <c r="D310" s="34">
        <f>+D311</f>
        <v>25000000</v>
      </c>
    </row>
    <row r="311" spans="1:4" ht="36" x14ac:dyDescent="0.25">
      <c r="A311" s="44" t="s">
        <v>6</v>
      </c>
      <c r="B311" s="14" t="s">
        <v>330</v>
      </c>
      <c r="C311" s="20" t="s">
        <v>19</v>
      </c>
      <c r="D311" s="3">
        <v>25000000</v>
      </c>
    </row>
    <row r="312" spans="1:4" x14ac:dyDescent="0.25">
      <c r="A312" s="60" t="s">
        <v>4</v>
      </c>
      <c r="B312" s="12" t="s">
        <v>331</v>
      </c>
      <c r="C312" s="33"/>
      <c r="D312" s="34">
        <f>SUM(D313:D314)</f>
        <v>155000000</v>
      </c>
    </row>
    <row r="313" spans="1:4" ht="36" x14ac:dyDescent="0.25">
      <c r="A313" s="44" t="s">
        <v>6</v>
      </c>
      <c r="B313" s="14" t="s">
        <v>332</v>
      </c>
      <c r="C313" s="20" t="s">
        <v>19</v>
      </c>
      <c r="D313" s="3">
        <v>55000000</v>
      </c>
    </row>
    <row r="314" spans="1:4" ht="48" x14ac:dyDescent="0.25">
      <c r="A314" s="44" t="s">
        <v>6</v>
      </c>
      <c r="B314" s="14" t="s">
        <v>333</v>
      </c>
      <c r="C314" s="20" t="s">
        <v>19</v>
      </c>
      <c r="D314" s="3">
        <v>100000000</v>
      </c>
    </row>
    <row r="315" spans="1:4" x14ac:dyDescent="0.25">
      <c r="A315" s="60" t="s">
        <v>4</v>
      </c>
      <c r="B315" s="12" t="s">
        <v>334</v>
      </c>
      <c r="C315" s="33"/>
      <c r="D315" s="34">
        <f>+D316</f>
        <v>20000000</v>
      </c>
    </row>
    <row r="316" spans="1:4" ht="24" x14ac:dyDescent="0.25">
      <c r="A316" s="44" t="s">
        <v>6</v>
      </c>
      <c r="B316" s="14" t="s">
        <v>335</v>
      </c>
      <c r="C316" s="20" t="s">
        <v>19</v>
      </c>
      <c r="D316" s="3">
        <v>20000000</v>
      </c>
    </row>
    <row r="317" spans="1:4" x14ac:dyDescent="0.25">
      <c r="A317" s="58" t="s">
        <v>2</v>
      </c>
      <c r="B317" s="28" t="s">
        <v>336</v>
      </c>
      <c r="C317" s="29"/>
      <c r="D317" s="30">
        <f>+D318+D321+D324+D332+D335+D340+D344+D351</f>
        <v>877175227</v>
      </c>
    </row>
    <row r="318" spans="1:4" x14ac:dyDescent="0.25">
      <c r="A318" s="59" t="s">
        <v>7</v>
      </c>
      <c r="B318" s="15" t="s">
        <v>337</v>
      </c>
      <c r="C318" s="31"/>
      <c r="D318" s="32">
        <f>+D319</f>
        <v>100000000</v>
      </c>
    </row>
    <row r="319" spans="1:4" x14ac:dyDescent="0.25">
      <c r="A319" s="60" t="s">
        <v>4</v>
      </c>
      <c r="B319" s="12" t="s">
        <v>338</v>
      </c>
      <c r="C319" s="33"/>
      <c r="D319" s="34">
        <f>+D320</f>
        <v>100000000</v>
      </c>
    </row>
    <row r="320" spans="1:4" ht="36" x14ac:dyDescent="0.25">
      <c r="A320" s="44" t="s">
        <v>6</v>
      </c>
      <c r="B320" s="14" t="s">
        <v>339</v>
      </c>
      <c r="C320" s="20" t="s">
        <v>19</v>
      </c>
      <c r="D320" s="36">
        <v>100000000</v>
      </c>
    </row>
    <row r="321" spans="1:4" x14ac:dyDescent="0.25">
      <c r="A321" s="59" t="s">
        <v>7</v>
      </c>
      <c r="B321" s="15" t="s">
        <v>340</v>
      </c>
      <c r="C321" s="31"/>
      <c r="D321" s="32">
        <f>+D322</f>
        <v>50000000</v>
      </c>
    </row>
    <row r="322" spans="1:4" x14ac:dyDescent="0.25">
      <c r="A322" s="60" t="s">
        <v>4</v>
      </c>
      <c r="B322" s="12" t="s">
        <v>341</v>
      </c>
      <c r="C322" s="33"/>
      <c r="D322" s="34">
        <f>+D323</f>
        <v>50000000</v>
      </c>
    </row>
    <row r="323" spans="1:4" ht="24" x14ac:dyDescent="0.25">
      <c r="A323" s="44" t="s">
        <v>6</v>
      </c>
      <c r="B323" s="14" t="s">
        <v>342</v>
      </c>
      <c r="C323" s="20" t="s">
        <v>19</v>
      </c>
      <c r="D323" s="36">
        <v>50000000</v>
      </c>
    </row>
    <row r="324" spans="1:4" x14ac:dyDescent="0.25">
      <c r="A324" s="59" t="s">
        <v>7</v>
      </c>
      <c r="B324" s="15" t="s">
        <v>343</v>
      </c>
      <c r="C324" s="31"/>
      <c r="D324" s="32">
        <f>+D325</f>
        <v>120000000</v>
      </c>
    </row>
    <row r="325" spans="1:4" x14ac:dyDescent="0.25">
      <c r="A325" s="60" t="s">
        <v>4</v>
      </c>
      <c r="B325" s="12" t="str">
        <f>B324</f>
        <v>ASISTENCIA TÉCNICA AGROPECUARIA</v>
      </c>
      <c r="C325" s="33"/>
      <c r="D325" s="34">
        <f>+D326</f>
        <v>120000000</v>
      </c>
    </row>
    <row r="326" spans="1:4" ht="38.25" customHeight="1" x14ac:dyDescent="0.25">
      <c r="A326" s="83" t="s">
        <v>6</v>
      </c>
      <c r="B326" s="96" t="s">
        <v>344</v>
      </c>
      <c r="C326" s="20" t="s">
        <v>19</v>
      </c>
      <c r="D326" s="36">
        <v>120000000</v>
      </c>
    </row>
    <row r="327" spans="1:4" ht="24.75" x14ac:dyDescent="0.25">
      <c r="A327" s="84"/>
      <c r="B327" s="98"/>
      <c r="C327" s="48" t="s">
        <v>394</v>
      </c>
      <c r="D327" s="46">
        <v>168774440</v>
      </c>
    </row>
    <row r="328" spans="1:4" ht="24" x14ac:dyDescent="0.25">
      <c r="A328" s="85"/>
      <c r="B328" s="97"/>
      <c r="C328" s="45" t="s">
        <v>400</v>
      </c>
      <c r="D328" s="46">
        <v>150000000</v>
      </c>
    </row>
    <row r="329" spans="1:4" x14ac:dyDescent="0.25">
      <c r="A329" s="59" t="s">
        <v>7</v>
      </c>
      <c r="B329" s="55" t="s">
        <v>396</v>
      </c>
      <c r="C329" s="31"/>
      <c r="D329" s="32">
        <f>+D330</f>
        <v>100000000</v>
      </c>
    </row>
    <row r="330" spans="1:4" x14ac:dyDescent="0.25">
      <c r="A330" s="60" t="s">
        <v>4</v>
      </c>
      <c r="B330" s="49" t="s">
        <v>397</v>
      </c>
      <c r="C330" s="33" t="s">
        <v>19</v>
      </c>
      <c r="D330" s="34">
        <f>+D331</f>
        <v>100000000</v>
      </c>
    </row>
    <row r="331" spans="1:4" ht="24" x14ac:dyDescent="0.25">
      <c r="A331" s="44" t="s">
        <v>6</v>
      </c>
      <c r="B331" s="14" t="s">
        <v>398</v>
      </c>
      <c r="C331" s="45" t="s">
        <v>399</v>
      </c>
      <c r="D331" s="46">
        <v>100000000</v>
      </c>
    </row>
    <row r="332" spans="1:4" x14ac:dyDescent="0.25">
      <c r="A332" s="59" t="s">
        <v>7</v>
      </c>
      <c r="B332" s="16" t="s">
        <v>345</v>
      </c>
      <c r="C332" s="31"/>
      <c r="D332" s="32">
        <f>+D333</f>
        <v>60839441</v>
      </c>
    </row>
    <row r="333" spans="1:4" x14ac:dyDescent="0.25">
      <c r="A333" s="60" t="s">
        <v>4</v>
      </c>
      <c r="B333" s="12" t="s">
        <v>346</v>
      </c>
      <c r="C333" s="33"/>
      <c r="D333" s="34">
        <f>+D334</f>
        <v>60839441</v>
      </c>
    </row>
    <row r="334" spans="1:4" ht="24" x14ac:dyDescent="0.25">
      <c r="A334" s="44" t="s">
        <v>6</v>
      </c>
      <c r="B334" s="14" t="s">
        <v>347</v>
      </c>
      <c r="C334" s="20" t="s">
        <v>19</v>
      </c>
      <c r="D334" s="36">
        <v>60839441</v>
      </c>
    </row>
    <row r="335" spans="1:4" x14ac:dyDescent="0.25">
      <c r="A335" s="59" t="s">
        <v>7</v>
      </c>
      <c r="B335" s="15" t="s">
        <v>348</v>
      </c>
      <c r="C335" s="31"/>
      <c r="D335" s="32">
        <f>+D336</f>
        <v>100000000</v>
      </c>
    </row>
    <row r="336" spans="1:4" x14ac:dyDescent="0.25">
      <c r="A336" s="60" t="s">
        <v>4</v>
      </c>
      <c r="B336" s="12" t="s">
        <v>349</v>
      </c>
      <c r="C336" s="33"/>
      <c r="D336" s="34">
        <f>+D337</f>
        <v>100000000</v>
      </c>
    </row>
    <row r="337" spans="1:4" ht="36" customHeight="1" x14ac:dyDescent="0.25">
      <c r="A337" s="83" t="s">
        <v>6</v>
      </c>
      <c r="B337" s="96" t="s">
        <v>350</v>
      </c>
      <c r="C337" s="20" t="s">
        <v>19</v>
      </c>
      <c r="D337" s="36">
        <v>100000000</v>
      </c>
    </row>
    <row r="338" spans="1:4" x14ac:dyDescent="0.25">
      <c r="A338" s="84"/>
      <c r="B338" s="98"/>
      <c r="C338" s="45" t="s">
        <v>399</v>
      </c>
      <c r="D338" s="46">
        <v>153060000</v>
      </c>
    </row>
    <row r="339" spans="1:4" ht="24" x14ac:dyDescent="0.25">
      <c r="A339" s="85"/>
      <c r="B339" s="97"/>
      <c r="C339" s="45" t="s">
        <v>400</v>
      </c>
      <c r="D339" s="46">
        <v>69104754</v>
      </c>
    </row>
    <row r="340" spans="1:4" x14ac:dyDescent="0.25">
      <c r="A340" s="59" t="s">
        <v>7</v>
      </c>
      <c r="B340" s="17" t="s">
        <v>354</v>
      </c>
      <c r="C340" s="31"/>
      <c r="D340" s="32">
        <f>+D341</f>
        <v>50000000</v>
      </c>
    </row>
    <row r="341" spans="1:4" x14ac:dyDescent="0.25">
      <c r="A341" s="60" t="s">
        <v>4</v>
      </c>
      <c r="B341" s="12" t="s">
        <v>355</v>
      </c>
      <c r="C341" s="33"/>
      <c r="D341" s="34">
        <f>+D342</f>
        <v>50000000</v>
      </c>
    </row>
    <row r="342" spans="1:4" ht="34.5" customHeight="1" x14ac:dyDescent="0.25">
      <c r="A342" s="83" t="s">
        <v>6</v>
      </c>
      <c r="B342" s="96" t="s">
        <v>356</v>
      </c>
      <c r="C342" s="20" t="s">
        <v>19</v>
      </c>
      <c r="D342" s="36">
        <v>50000000</v>
      </c>
    </row>
    <row r="343" spans="1:4" ht="34.5" customHeight="1" x14ac:dyDescent="0.25">
      <c r="A343" s="85"/>
      <c r="B343" s="97"/>
      <c r="C343" s="45" t="s">
        <v>399</v>
      </c>
      <c r="D343" s="46">
        <v>158940000</v>
      </c>
    </row>
    <row r="344" spans="1:4" x14ac:dyDescent="0.25">
      <c r="A344" s="59" t="s">
        <v>7</v>
      </c>
      <c r="B344" s="18" t="s">
        <v>309</v>
      </c>
      <c r="C344" s="31"/>
      <c r="D344" s="32">
        <f>+D345</f>
        <v>346316634</v>
      </c>
    </row>
    <row r="345" spans="1:4" x14ac:dyDescent="0.25">
      <c r="A345" s="60" t="s">
        <v>4</v>
      </c>
      <c r="B345" s="12" t="s">
        <v>357</v>
      </c>
      <c r="C345" s="33"/>
      <c r="D345" s="34">
        <f>+D346</f>
        <v>346316634</v>
      </c>
    </row>
    <row r="346" spans="1:4" ht="24" customHeight="1" x14ac:dyDescent="0.25">
      <c r="A346" s="83" t="s">
        <v>6</v>
      </c>
      <c r="B346" s="96" t="s">
        <v>358</v>
      </c>
      <c r="C346" s="38" t="s">
        <v>361</v>
      </c>
      <c r="D346" s="36">
        <v>346316634</v>
      </c>
    </row>
    <row r="347" spans="1:4" ht="24" customHeight="1" x14ac:dyDescent="0.25">
      <c r="A347" s="85"/>
      <c r="B347" s="97"/>
      <c r="C347" s="48" t="s">
        <v>401</v>
      </c>
      <c r="D347" s="46">
        <v>229348000</v>
      </c>
    </row>
    <row r="348" spans="1:4" ht="24" x14ac:dyDescent="0.25">
      <c r="A348" s="59" t="s">
        <v>7</v>
      </c>
      <c r="B348" s="55" t="s">
        <v>392</v>
      </c>
      <c r="C348" s="31"/>
      <c r="D348" s="32">
        <f>+D349</f>
        <v>68919546</v>
      </c>
    </row>
    <row r="349" spans="1:4" ht="36" x14ac:dyDescent="0.25">
      <c r="A349" s="60" t="s">
        <v>4</v>
      </c>
      <c r="B349" s="49" t="s">
        <v>393</v>
      </c>
      <c r="C349" s="33"/>
      <c r="D349" s="34">
        <f>+D350</f>
        <v>68919546</v>
      </c>
    </row>
    <row r="350" spans="1:4" ht="36" x14ac:dyDescent="0.25">
      <c r="A350" s="44" t="s">
        <v>6</v>
      </c>
      <c r="B350" s="56" t="s">
        <v>395</v>
      </c>
      <c r="C350" s="45" t="s">
        <v>394</v>
      </c>
      <c r="D350" s="46">
        <v>68919546</v>
      </c>
    </row>
    <row r="351" spans="1:4" ht="45" customHeight="1" x14ac:dyDescent="0.25">
      <c r="A351" s="59" t="s">
        <v>7</v>
      </c>
      <c r="B351" s="18" t="s">
        <v>351</v>
      </c>
      <c r="C351" s="31"/>
      <c r="D351" s="32">
        <f>+D352+D355</f>
        <v>50019152</v>
      </c>
    </row>
    <row r="352" spans="1:4" ht="24" x14ac:dyDescent="0.25">
      <c r="A352" s="60" t="s">
        <v>4</v>
      </c>
      <c r="B352" s="12" t="s">
        <v>352</v>
      </c>
      <c r="C352" s="33"/>
      <c r="D352" s="34">
        <f>+D353</f>
        <v>40000000</v>
      </c>
    </row>
    <row r="353" spans="1:4" ht="24" customHeight="1" x14ac:dyDescent="0.25">
      <c r="A353" s="83" t="s">
        <v>6</v>
      </c>
      <c r="B353" s="96" t="s">
        <v>353</v>
      </c>
      <c r="C353" s="20" t="s">
        <v>19</v>
      </c>
      <c r="D353" s="36">
        <v>40000000</v>
      </c>
    </row>
    <row r="354" spans="1:4" ht="24" x14ac:dyDescent="0.25">
      <c r="A354" s="85"/>
      <c r="B354" s="97"/>
      <c r="C354" s="45" t="s">
        <v>402</v>
      </c>
      <c r="D354" s="46">
        <v>90769317.400000006</v>
      </c>
    </row>
    <row r="355" spans="1:4" ht="24" x14ac:dyDescent="0.25">
      <c r="A355" s="60" t="s">
        <v>4</v>
      </c>
      <c r="B355" s="12" t="s">
        <v>359</v>
      </c>
      <c r="C355" s="33"/>
      <c r="D355" s="34">
        <f>+D356</f>
        <v>10019152</v>
      </c>
    </row>
    <row r="356" spans="1:4" ht="30" customHeight="1" x14ac:dyDescent="0.25">
      <c r="A356" s="44" t="s">
        <v>6</v>
      </c>
      <c r="B356" s="14" t="s">
        <v>360</v>
      </c>
      <c r="C356" s="38" t="s">
        <v>19</v>
      </c>
      <c r="D356" s="36">
        <v>10019152</v>
      </c>
    </row>
    <row r="357" spans="1:4" ht="30" customHeight="1" x14ac:dyDescent="0.25">
      <c r="A357" s="57" t="s">
        <v>0</v>
      </c>
      <c r="B357" s="25" t="s">
        <v>362</v>
      </c>
      <c r="C357" s="26"/>
      <c r="D357" s="27">
        <f>+D358+D363</f>
        <v>3829004618</v>
      </c>
    </row>
    <row r="358" spans="1:4" ht="30" customHeight="1" x14ac:dyDescent="0.25">
      <c r="A358" s="58" t="s">
        <v>2</v>
      </c>
      <c r="B358" s="28" t="s">
        <v>235</v>
      </c>
      <c r="C358" s="29"/>
      <c r="D358" s="30">
        <f>+D359</f>
        <v>413382947</v>
      </c>
    </row>
    <row r="359" spans="1:4" ht="30" customHeight="1" x14ac:dyDescent="0.25">
      <c r="A359" s="59" t="s">
        <v>7</v>
      </c>
      <c r="B359" s="18" t="s">
        <v>236</v>
      </c>
      <c r="C359" s="31"/>
      <c r="D359" s="32">
        <f>+D360</f>
        <v>413382947</v>
      </c>
    </row>
    <row r="360" spans="1:4" ht="30" customHeight="1" x14ac:dyDescent="0.25">
      <c r="A360" s="60" t="s">
        <v>4</v>
      </c>
      <c r="B360" s="12" t="s">
        <v>363</v>
      </c>
      <c r="C360" s="33"/>
      <c r="D360" s="34">
        <f>SUM(D361)</f>
        <v>413382947</v>
      </c>
    </row>
    <row r="361" spans="1:4" ht="30.75" customHeight="1" x14ac:dyDescent="0.25">
      <c r="A361" s="83" t="s">
        <v>6</v>
      </c>
      <c r="B361" s="77" t="s">
        <v>237</v>
      </c>
      <c r="C361" s="35" t="s">
        <v>238</v>
      </c>
      <c r="D361" s="21">
        <v>413382947</v>
      </c>
    </row>
    <row r="362" spans="1:4" ht="30.75" customHeight="1" x14ac:dyDescent="0.25">
      <c r="A362" s="85"/>
      <c r="B362" s="78"/>
      <c r="C362" s="48" t="s">
        <v>403</v>
      </c>
      <c r="D362" s="46">
        <v>120000000</v>
      </c>
    </row>
    <row r="363" spans="1:4" ht="30" customHeight="1" x14ac:dyDescent="0.25">
      <c r="A363" s="58" t="s">
        <v>2</v>
      </c>
      <c r="B363" s="28" t="s">
        <v>233</v>
      </c>
      <c r="C363" s="29"/>
      <c r="D363" s="30">
        <f>+D364</f>
        <v>3415621671</v>
      </c>
    </row>
    <row r="364" spans="1:4" x14ac:dyDescent="0.25">
      <c r="A364" s="59" t="s">
        <v>7</v>
      </c>
      <c r="B364" s="18" t="s">
        <v>234</v>
      </c>
      <c r="C364" s="31"/>
      <c r="D364" s="32">
        <f>+D367+D376</f>
        <v>3415621671</v>
      </c>
    </row>
    <row r="365" spans="1:4" ht="24.75" x14ac:dyDescent="0.25">
      <c r="A365" s="1" t="s">
        <v>4</v>
      </c>
      <c r="B365" s="49" t="s">
        <v>408</v>
      </c>
      <c r="C365" s="33" t="s">
        <v>243</v>
      </c>
      <c r="D365" s="34">
        <f>+D366</f>
        <v>20000000</v>
      </c>
    </row>
    <row r="366" spans="1:4" ht="34.5" customHeight="1" x14ac:dyDescent="0.25">
      <c r="A366" s="44" t="s">
        <v>6</v>
      </c>
      <c r="B366" s="63" t="s">
        <v>409</v>
      </c>
      <c r="C366" s="45" t="s">
        <v>404</v>
      </c>
      <c r="D366" s="46">
        <v>20000000</v>
      </c>
    </row>
    <row r="367" spans="1:4" x14ac:dyDescent="0.25">
      <c r="A367" s="60" t="s">
        <v>4</v>
      </c>
      <c r="B367" s="12" t="s">
        <v>239</v>
      </c>
      <c r="C367" s="33"/>
      <c r="D367" s="34">
        <f>SUM(D368:D372)</f>
        <v>830732340</v>
      </c>
    </row>
    <row r="368" spans="1:4" ht="30" customHeight="1" x14ac:dyDescent="0.25">
      <c r="A368" s="83" t="s">
        <v>6</v>
      </c>
      <c r="B368" s="77" t="s">
        <v>240</v>
      </c>
      <c r="C368" s="20" t="s">
        <v>243</v>
      </c>
      <c r="D368" s="21">
        <v>30000000</v>
      </c>
    </row>
    <row r="369" spans="1:4" ht="30" customHeight="1" x14ac:dyDescent="0.25">
      <c r="A369" s="85"/>
      <c r="B369" s="78"/>
      <c r="C369" s="45" t="s">
        <v>404</v>
      </c>
      <c r="D369" s="46">
        <v>66684422</v>
      </c>
    </row>
    <row r="370" spans="1:4" ht="30" customHeight="1" x14ac:dyDescent="0.25">
      <c r="A370" s="83" t="s">
        <v>6</v>
      </c>
      <c r="B370" s="77" t="s">
        <v>241</v>
      </c>
      <c r="C370" s="20" t="s">
        <v>243</v>
      </c>
      <c r="D370" s="21">
        <v>86135000</v>
      </c>
    </row>
    <row r="371" spans="1:4" ht="30" customHeight="1" x14ac:dyDescent="0.25">
      <c r="A371" s="85"/>
      <c r="B371" s="78"/>
      <c r="C371" s="45" t="s">
        <v>404</v>
      </c>
      <c r="D371" s="46">
        <f>480000000+147912918</f>
        <v>627912918</v>
      </c>
    </row>
    <row r="372" spans="1:4" ht="21" customHeight="1" x14ac:dyDescent="0.25">
      <c r="A372" s="83" t="s">
        <v>6</v>
      </c>
      <c r="B372" s="77" t="s">
        <v>242</v>
      </c>
      <c r="C372" s="20" t="s">
        <v>243</v>
      </c>
      <c r="D372" s="21">
        <v>20000000</v>
      </c>
    </row>
    <row r="373" spans="1:4" ht="21" customHeight="1" x14ac:dyDescent="0.25">
      <c r="A373" s="85"/>
      <c r="B373" s="78"/>
      <c r="C373" s="45" t="s">
        <v>404</v>
      </c>
      <c r="D373" s="46">
        <v>100000000</v>
      </c>
    </row>
    <row r="374" spans="1:4" ht="26.25" customHeight="1" x14ac:dyDescent="0.25">
      <c r="A374" s="44" t="s">
        <v>6</v>
      </c>
      <c r="B374" s="43" t="s">
        <v>405</v>
      </c>
      <c r="C374" s="45" t="s">
        <v>404</v>
      </c>
      <c r="D374" s="46">
        <f>140000000+100000000</f>
        <v>240000000</v>
      </c>
    </row>
    <row r="375" spans="1:4" ht="31.5" customHeight="1" x14ac:dyDescent="0.25">
      <c r="A375" s="44" t="s">
        <v>6</v>
      </c>
      <c r="B375" s="43" t="s">
        <v>406</v>
      </c>
      <c r="C375" s="45" t="s">
        <v>404</v>
      </c>
      <c r="D375" s="46">
        <v>50000000</v>
      </c>
    </row>
    <row r="376" spans="1:4" ht="21.75" customHeight="1" x14ac:dyDescent="0.25">
      <c r="A376" s="60" t="s">
        <v>4</v>
      </c>
      <c r="B376" s="12" t="s">
        <v>244</v>
      </c>
      <c r="C376" s="33"/>
      <c r="D376" s="34">
        <f>SUM(D377:D380)</f>
        <v>2584889331</v>
      </c>
    </row>
    <row r="377" spans="1:4" ht="24" customHeight="1" x14ac:dyDescent="0.25">
      <c r="A377" s="83" t="s">
        <v>6</v>
      </c>
      <c r="B377" s="77" t="s">
        <v>245</v>
      </c>
      <c r="C377" s="35" t="s">
        <v>248</v>
      </c>
      <c r="D377" s="21">
        <v>96495733</v>
      </c>
    </row>
    <row r="378" spans="1:4" ht="24.75" x14ac:dyDescent="0.25">
      <c r="A378" s="85"/>
      <c r="B378" s="78"/>
      <c r="C378" s="48" t="s">
        <v>407</v>
      </c>
      <c r="D378" s="46">
        <v>2433393598</v>
      </c>
    </row>
    <row r="379" spans="1:4" ht="30" customHeight="1" x14ac:dyDescent="0.25">
      <c r="A379" s="44" t="s">
        <v>6</v>
      </c>
      <c r="B379" s="42" t="s">
        <v>246</v>
      </c>
      <c r="C379" s="35" t="s">
        <v>243</v>
      </c>
      <c r="D379" s="21">
        <v>20000000</v>
      </c>
    </row>
    <row r="380" spans="1:4" ht="24.75" x14ac:dyDescent="0.25">
      <c r="A380" s="44" t="s">
        <v>6</v>
      </c>
      <c r="B380" s="42" t="s">
        <v>247</v>
      </c>
      <c r="C380" s="35" t="s">
        <v>249</v>
      </c>
      <c r="D380" s="21">
        <v>35000000</v>
      </c>
    </row>
    <row r="381" spans="1:4" x14ac:dyDescent="0.25">
      <c r="A381" s="57" t="s">
        <v>0</v>
      </c>
      <c r="B381" s="25" t="s">
        <v>250</v>
      </c>
      <c r="C381" s="26"/>
      <c r="D381" s="27">
        <f>+D382+D410+D428+D432</f>
        <v>9967096571.7600002</v>
      </c>
    </row>
    <row r="382" spans="1:4" x14ac:dyDescent="0.25">
      <c r="A382" s="58" t="s">
        <v>2</v>
      </c>
      <c r="B382" s="28" t="s">
        <v>251</v>
      </c>
      <c r="C382" s="29"/>
      <c r="D382" s="30">
        <f>+D383+D395+D398+D404+D407</f>
        <v>4179659940</v>
      </c>
    </row>
    <row r="383" spans="1:4" ht="24" x14ac:dyDescent="0.25">
      <c r="A383" s="59" t="s">
        <v>7</v>
      </c>
      <c r="B383" s="18" t="s">
        <v>252</v>
      </c>
      <c r="C383" s="31"/>
      <c r="D383" s="32">
        <f>+D384+D391</f>
        <v>3388664654</v>
      </c>
    </row>
    <row r="384" spans="1:4" ht="24" x14ac:dyDescent="0.25">
      <c r="A384" s="60" t="s">
        <v>4</v>
      </c>
      <c r="B384" s="12" t="s">
        <v>253</v>
      </c>
      <c r="C384" s="33"/>
      <c r="D384" s="34">
        <f>SUM(D385:D390)</f>
        <v>3137664654</v>
      </c>
    </row>
    <row r="385" spans="1:4" ht="30" customHeight="1" x14ac:dyDescent="0.25">
      <c r="A385" s="83" t="s">
        <v>6</v>
      </c>
      <c r="B385" s="77" t="s">
        <v>254</v>
      </c>
      <c r="C385" s="20" t="s">
        <v>255</v>
      </c>
      <c r="D385" s="36">
        <v>373832327</v>
      </c>
    </row>
    <row r="386" spans="1:4" x14ac:dyDescent="0.25">
      <c r="A386" s="84"/>
      <c r="B386" s="86"/>
      <c r="C386" s="35" t="s">
        <v>256</v>
      </c>
      <c r="D386" s="36">
        <v>23832327</v>
      </c>
    </row>
    <row r="387" spans="1:4" x14ac:dyDescent="0.25">
      <c r="A387" s="84"/>
      <c r="B387" s="86"/>
      <c r="C387" s="48" t="s">
        <v>410</v>
      </c>
      <c r="D387" s="46">
        <v>1118826918.4200001</v>
      </c>
    </row>
    <row r="388" spans="1:4" x14ac:dyDescent="0.25">
      <c r="A388" s="85"/>
      <c r="B388" s="78"/>
      <c r="C388" s="45" t="s">
        <v>380</v>
      </c>
      <c r="D388" s="46">
        <v>81173081.579999998</v>
      </c>
    </row>
    <row r="389" spans="1:4" ht="15" customHeight="1" x14ac:dyDescent="0.25">
      <c r="A389" s="83" t="s">
        <v>6</v>
      </c>
      <c r="B389" s="77" t="s">
        <v>257</v>
      </c>
      <c r="C389" s="20" t="s">
        <v>255</v>
      </c>
      <c r="D389" s="36">
        <v>900000000</v>
      </c>
    </row>
    <row r="390" spans="1:4" x14ac:dyDescent="0.25">
      <c r="A390" s="85"/>
      <c r="B390" s="78"/>
      <c r="C390" s="45" t="s">
        <v>380</v>
      </c>
      <c r="D390" s="46">
        <v>640000000</v>
      </c>
    </row>
    <row r="391" spans="1:4" ht="30" customHeight="1" x14ac:dyDescent="0.25">
      <c r="A391" s="60" t="s">
        <v>4</v>
      </c>
      <c r="B391" s="12" t="s">
        <v>258</v>
      </c>
      <c r="C391" s="33"/>
      <c r="D391" s="34">
        <f>SUM(D392:D394)</f>
        <v>251000000</v>
      </c>
    </row>
    <row r="392" spans="1:4" x14ac:dyDescent="0.25">
      <c r="A392" s="44" t="s">
        <v>6</v>
      </c>
      <c r="B392" s="42" t="s">
        <v>259</v>
      </c>
      <c r="C392" s="20" t="s">
        <v>255</v>
      </c>
      <c r="D392" s="36">
        <v>50000000</v>
      </c>
    </row>
    <row r="393" spans="1:4" ht="30" customHeight="1" x14ac:dyDescent="0.25">
      <c r="A393" s="83" t="s">
        <v>6</v>
      </c>
      <c r="B393" s="88" t="s">
        <v>260</v>
      </c>
      <c r="C393" s="20" t="s">
        <v>255</v>
      </c>
      <c r="D393" s="36">
        <v>50000000</v>
      </c>
    </row>
    <row r="394" spans="1:4" x14ac:dyDescent="0.25">
      <c r="A394" s="85"/>
      <c r="B394" s="89"/>
      <c r="C394" s="45" t="s">
        <v>381</v>
      </c>
      <c r="D394" s="46">
        <v>151000000</v>
      </c>
    </row>
    <row r="395" spans="1:4" x14ac:dyDescent="0.25">
      <c r="A395" s="59" t="s">
        <v>7</v>
      </c>
      <c r="B395" s="18" t="s">
        <v>261</v>
      </c>
      <c r="C395" s="31"/>
      <c r="D395" s="32">
        <f>+D396</f>
        <v>490155845</v>
      </c>
    </row>
    <row r="396" spans="1:4" x14ac:dyDescent="0.25">
      <c r="A396" s="60" t="s">
        <v>4</v>
      </c>
      <c r="B396" s="12" t="s">
        <v>261</v>
      </c>
      <c r="C396" s="33"/>
      <c r="D396" s="34">
        <f>+D397</f>
        <v>490155845</v>
      </c>
    </row>
    <row r="397" spans="1:4" ht="24" x14ac:dyDescent="0.25">
      <c r="A397" s="44" t="s">
        <v>6</v>
      </c>
      <c r="B397" s="42" t="s">
        <v>262</v>
      </c>
      <c r="C397" s="20" t="s">
        <v>255</v>
      </c>
      <c r="D397" s="21">
        <v>490155845</v>
      </c>
    </row>
    <row r="398" spans="1:4" ht="24" x14ac:dyDescent="0.25">
      <c r="A398" s="59" t="s">
        <v>7</v>
      </c>
      <c r="B398" s="18" t="s">
        <v>263</v>
      </c>
      <c r="C398" s="31"/>
      <c r="D398" s="32">
        <f>+D399+D401</f>
        <v>100839441</v>
      </c>
    </row>
    <row r="399" spans="1:4" x14ac:dyDescent="0.25">
      <c r="A399" s="60" t="s">
        <v>4</v>
      </c>
      <c r="B399" s="12" t="s">
        <v>264</v>
      </c>
      <c r="C399" s="33"/>
      <c r="D399" s="34">
        <f>SUM(D400)</f>
        <v>30000000</v>
      </c>
    </row>
    <row r="400" spans="1:4" x14ac:dyDescent="0.25">
      <c r="A400" s="44" t="s">
        <v>6</v>
      </c>
      <c r="B400" s="42" t="s">
        <v>265</v>
      </c>
      <c r="C400" s="20" t="s">
        <v>255</v>
      </c>
      <c r="D400" s="21">
        <v>30000000</v>
      </c>
    </row>
    <row r="401" spans="1:4" x14ac:dyDescent="0.25">
      <c r="A401" s="60" t="s">
        <v>4</v>
      </c>
      <c r="B401" s="12" t="s">
        <v>266</v>
      </c>
      <c r="C401" s="33"/>
      <c r="D401" s="34">
        <f>SUM(D402:D403)</f>
        <v>70839441</v>
      </c>
    </row>
    <row r="402" spans="1:4" x14ac:dyDescent="0.25">
      <c r="A402" s="44" t="s">
        <v>6</v>
      </c>
      <c r="B402" s="70" t="s">
        <v>267</v>
      </c>
      <c r="C402" s="20" t="s">
        <v>19</v>
      </c>
      <c r="D402" s="21">
        <v>50839441</v>
      </c>
    </row>
    <row r="403" spans="1:4" x14ac:dyDescent="0.25">
      <c r="A403" s="44"/>
      <c r="B403" s="70"/>
      <c r="C403" s="20" t="s">
        <v>255</v>
      </c>
      <c r="D403" s="21">
        <v>20000000</v>
      </c>
    </row>
    <row r="404" spans="1:4" ht="24" x14ac:dyDescent="0.25">
      <c r="A404" s="59" t="s">
        <v>7</v>
      </c>
      <c r="B404" s="18" t="s">
        <v>268</v>
      </c>
      <c r="C404" s="31"/>
      <c r="D404" s="32">
        <f>+D405</f>
        <v>100000000</v>
      </c>
    </row>
    <row r="405" spans="1:4" ht="24" x14ac:dyDescent="0.25">
      <c r="A405" s="60" t="s">
        <v>4</v>
      </c>
      <c r="B405" s="12" t="s">
        <v>269</v>
      </c>
      <c r="C405" s="33"/>
      <c r="D405" s="34">
        <f>+D406</f>
        <v>100000000</v>
      </c>
    </row>
    <row r="406" spans="1:4" ht="24" x14ac:dyDescent="0.25">
      <c r="A406" s="44" t="s">
        <v>6</v>
      </c>
      <c r="B406" s="42" t="s">
        <v>270</v>
      </c>
      <c r="C406" s="20" t="s">
        <v>19</v>
      </c>
      <c r="D406" s="21">
        <v>100000000</v>
      </c>
    </row>
    <row r="407" spans="1:4" ht="30" customHeight="1" x14ac:dyDescent="0.25">
      <c r="A407" s="59" t="s">
        <v>7</v>
      </c>
      <c r="B407" s="18" t="s">
        <v>271</v>
      </c>
      <c r="C407" s="31"/>
      <c r="D407" s="32">
        <f>+D408</f>
        <v>100000000</v>
      </c>
    </row>
    <row r="408" spans="1:4" ht="30" customHeight="1" x14ac:dyDescent="0.25">
      <c r="A408" s="60" t="s">
        <v>4</v>
      </c>
      <c r="B408" s="12" t="s">
        <v>271</v>
      </c>
      <c r="C408" s="33"/>
      <c r="D408" s="34">
        <f>+D409</f>
        <v>100000000</v>
      </c>
    </row>
    <row r="409" spans="1:4" ht="30" customHeight="1" x14ac:dyDescent="0.25">
      <c r="A409" s="44" t="s">
        <v>6</v>
      </c>
      <c r="B409" s="42" t="s">
        <v>272</v>
      </c>
      <c r="C409" s="20" t="s">
        <v>19</v>
      </c>
      <c r="D409" s="21">
        <v>100000000</v>
      </c>
    </row>
    <row r="410" spans="1:4" ht="30" customHeight="1" x14ac:dyDescent="0.25">
      <c r="A410" s="58" t="s">
        <v>2</v>
      </c>
      <c r="B410" s="28" t="s">
        <v>273</v>
      </c>
      <c r="C410" s="29"/>
      <c r="D410" s="30">
        <f>+D411+D418</f>
        <v>4320388148.2600002</v>
      </c>
    </row>
    <row r="411" spans="1:4" x14ac:dyDescent="0.25">
      <c r="A411" s="59" t="s">
        <v>7</v>
      </c>
      <c r="B411" s="18" t="s">
        <v>274</v>
      </c>
      <c r="C411" s="31"/>
      <c r="D411" s="32">
        <f>+D412+D416</f>
        <v>432091707.65999997</v>
      </c>
    </row>
    <row r="412" spans="1:4" x14ac:dyDescent="0.25">
      <c r="A412" s="60" t="s">
        <v>4</v>
      </c>
      <c r="B412" s="12" t="s">
        <v>275</v>
      </c>
      <c r="C412" s="33"/>
      <c r="D412" s="34">
        <f>SUM(D413:D415)</f>
        <v>263243191</v>
      </c>
    </row>
    <row r="413" spans="1:4" x14ac:dyDescent="0.25">
      <c r="A413" s="82" t="s">
        <v>6</v>
      </c>
      <c r="B413" s="70" t="s">
        <v>276</v>
      </c>
      <c r="C413" s="20" t="s">
        <v>19</v>
      </c>
      <c r="D413" s="21">
        <v>89980848</v>
      </c>
    </row>
    <row r="414" spans="1:4" ht="24" x14ac:dyDescent="0.25">
      <c r="A414" s="82"/>
      <c r="B414" s="70"/>
      <c r="C414" s="20" t="s">
        <v>364</v>
      </c>
      <c r="D414" s="21">
        <v>10019152</v>
      </c>
    </row>
    <row r="415" spans="1:4" ht="30" customHeight="1" x14ac:dyDescent="0.25">
      <c r="A415" s="82"/>
      <c r="B415" s="70"/>
      <c r="C415" s="20" t="s">
        <v>286</v>
      </c>
      <c r="D415" s="21">
        <v>163243191</v>
      </c>
    </row>
    <row r="416" spans="1:4" x14ac:dyDescent="0.25">
      <c r="A416" s="60" t="s">
        <v>4</v>
      </c>
      <c r="B416" s="12" t="s">
        <v>382</v>
      </c>
      <c r="C416" s="33"/>
      <c r="D416" s="34">
        <f>+D417</f>
        <v>168848516.66</v>
      </c>
    </row>
    <row r="417" spans="1:4" ht="30" x14ac:dyDescent="0.25">
      <c r="A417" s="44"/>
      <c r="B417" s="52" t="s">
        <v>383</v>
      </c>
      <c r="C417" s="45" t="s">
        <v>384</v>
      </c>
      <c r="D417" s="46">
        <v>168848516.66</v>
      </c>
    </row>
    <row r="418" spans="1:4" ht="30" customHeight="1" x14ac:dyDescent="0.25">
      <c r="A418" s="59" t="s">
        <v>7</v>
      </c>
      <c r="B418" s="18" t="s">
        <v>277</v>
      </c>
      <c r="C418" s="31"/>
      <c r="D418" s="32">
        <f>+D419+D423</f>
        <v>3888296440.5999999</v>
      </c>
    </row>
    <row r="419" spans="1:4" ht="30" customHeight="1" x14ac:dyDescent="0.25">
      <c r="A419" s="60" t="s">
        <v>4</v>
      </c>
      <c r="B419" s="12" t="s">
        <v>278</v>
      </c>
      <c r="C419" s="33"/>
      <c r="D419" s="34">
        <f>SUM(D420:D421)</f>
        <v>2100000000</v>
      </c>
    </row>
    <row r="420" spans="1:4" ht="24" x14ac:dyDescent="0.25">
      <c r="A420" s="44" t="s">
        <v>6</v>
      </c>
      <c r="B420" s="42" t="s">
        <v>279</v>
      </c>
      <c r="C420" s="35" t="s">
        <v>280</v>
      </c>
      <c r="D420" s="21">
        <v>1500000000</v>
      </c>
    </row>
    <row r="421" spans="1:4" ht="30" customHeight="1" x14ac:dyDescent="0.25">
      <c r="A421" s="101" t="s">
        <v>6</v>
      </c>
      <c r="B421" s="77" t="s">
        <v>281</v>
      </c>
      <c r="C421" s="35" t="s">
        <v>280</v>
      </c>
      <c r="D421" s="21">
        <v>600000000</v>
      </c>
    </row>
    <row r="422" spans="1:4" ht="30" customHeight="1" x14ac:dyDescent="0.25">
      <c r="A422" s="103"/>
      <c r="B422" s="78"/>
      <c r="C422" s="48" t="s">
        <v>411</v>
      </c>
      <c r="D422" s="46">
        <v>4595256790.8400002</v>
      </c>
    </row>
    <row r="423" spans="1:4" ht="30" customHeight="1" x14ac:dyDescent="0.25">
      <c r="A423" s="60" t="s">
        <v>4</v>
      </c>
      <c r="B423" s="12" t="s">
        <v>282</v>
      </c>
      <c r="C423" s="33"/>
      <c r="D423" s="34">
        <f>SUM(D424:D427)</f>
        <v>1788296440.5999999</v>
      </c>
    </row>
    <row r="424" spans="1:4" x14ac:dyDescent="0.25">
      <c r="A424" s="82" t="s">
        <v>6</v>
      </c>
      <c r="B424" s="70" t="s">
        <v>283</v>
      </c>
      <c r="C424" s="35" t="s">
        <v>280</v>
      </c>
      <c r="D424" s="21">
        <v>1000000000</v>
      </c>
    </row>
    <row r="425" spans="1:4" ht="45" customHeight="1" x14ac:dyDescent="0.25">
      <c r="A425" s="87"/>
      <c r="B425" s="70"/>
      <c r="C425" s="35" t="s">
        <v>284</v>
      </c>
      <c r="D425" s="21">
        <v>32648638.199999999</v>
      </c>
    </row>
    <row r="426" spans="1:4" ht="24.75" x14ac:dyDescent="0.25">
      <c r="A426" s="87"/>
      <c r="B426" s="70"/>
      <c r="C426" s="35" t="s">
        <v>66</v>
      </c>
      <c r="D426" s="21">
        <v>2003830.4</v>
      </c>
    </row>
    <row r="427" spans="1:4" ht="24" x14ac:dyDescent="0.25">
      <c r="A427" s="44"/>
      <c r="B427" s="42" t="s">
        <v>285</v>
      </c>
      <c r="C427" s="35" t="s">
        <v>280</v>
      </c>
      <c r="D427" s="21">
        <v>753643972</v>
      </c>
    </row>
    <row r="428" spans="1:4" x14ac:dyDescent="0.25">
      <c r="A428" s="58" t="s">
        <v>2</v>
      </c>
      <c r="B428" s="28" t="s">
        <v>287</v>
      </c>
      <c r="C428" s="29"/>
      <c r="D428" s="30">
        <f>+D429</f>
        <v>170000000</v>
      </c>
    </row>
    <row r="429" spans="1:4" ht="24" x14ac:dyDescent="0.25">
      <c r="A429" s="59" t="s">
        <v>7</v>
      </c>
      <c r="B429" s="18" t="s">
        <v>288</v>
      </c>
      <c r="C429" s="31"/>
      <c r="D429" s="32">
        <f>+D430</f>
        <v>170000000</v>
      </c>
    </row>
    <row r="430" spans="1:4" x14ac:dyDescent="0.25">
      <c r="A430" s="60" t="s">
        <v>4</v>
      </c>
      <c r="B430" s="12" t="s">
        <v>289</v>
      </c>
      <c r="C430" s="33"/>
      <c r="D430" s="34">
        <f>+D431</f>
        <v>170000000</v>
      </c>
    </row>
    <row r="431" spans="1:4" ht="36" x14ac:dyDescent="0.25">
      <c r="A431" s="44" t="s">
        <v>6</v>
      </c>
      <c r="B431" s="42" t="s">
        <v>290</v>
      </c>
      <c r="C431" s="20" t="s">
        <v>19</v>
      </c>
      <c r="D431" s="21">
        <v>170000000</v>
      </c>
    </row>
    <row r="432" spans="1:4" x14ac:dyDescent="0.25">
      <c r="A432" s="58" t="s">
        <v>2</v>
      </c>
      <c r="B432" s="28" t="s">
        <v>291</v>
      </c>
      <c r="C432" s="29"/>
      <c r="D432" s="30">
        <f>+D433</f>
        <v>1297048483.5</v>
      </c>
    </row>
    <row r="433" spans="1:4" x14ac:dyDescent="0.25">
      <c r="A433" s="59" t="s">
        <v>7</v>
      </c>
      <c r="B433" s="18" t="s">
        <v>295</v>
      </c>
      <c r="C433" s="31"/>
      <c r="D433" s="32">
        <f>+D434+D437+D440+D447</f>
        <v>1297048483.5</v>
      </c>
    </row>
    <row r="434" spans="1:4" ht="24" x14ac:dyDescent="0.25">
      <c r="A434" s="60" t="s">
        <v>4</v>
      </c>
      <c r="B434" s="12" t="s">
        <v>293</v>
      </c>
      <c r="C434" s="33"/>
      <c r="D434" s="34">
        <f>+D435</f>
        <v>581718592</v>
      </c>
    </row>
    <row r="435" spans="1:4" ht="24" customHeight="1" x14ac:dyDescent="0.25">
      <c r="A435" s="101" t="s">
        <v>6</v>
      </c>
      <c r="B435" s="77" t="s">
        <v>294</v>
      </c>
      <c r="C435" s="20" t="s">
        <v>40</v>
      </c>
      <c r="D435" s="21">
        <v>581718592</v>
      </c>
    </row>
    <row r="436" spans="1:4" x14ac:dyDescent="0.25">
      <c r="A436" s="103"/>
      <c r="B436" s="78"/>
      <c r="C436" s="45" t="s">
        <v>412</v>
      </c>
      <c r="D436" s="46">
        <v>350000000</v>
      </c>
    </row>
    <row r="437" spans="1:4" x14ac:dyDescent="0.25">
      <c r="A437" s="60" t="s">
        <v>4</v>
      </c>
      <c r="B437" s="12" t="s">
        <v>296</v>
      </c>
      <c r="C437" s="33"/>
      <c r="D437" s="34">
        <f>+D438+D439</f>
        <v>86631171.5</v>
      </c>
    </row>
    <row r="438" spans="1:4" ht="24.75" x14ac:dyDescent="0.25">
      <c r="A438" s="82" t="s">
        <v>6</v>
      </c>
      <c r="B438" s="70" t="s">
        <v>297</v>
      </c>
      <c r="C438" s="35" t="s">
        <v>298</v>
      </c>
      <c r="D438" s="21">
        <v>81621595.5</v>
      </c>
    </row>
    <row r="439" spans="1:4" ht="24.75" x14ac:dyDescent="0.25">
      <c r="A439" s="87"/>
      <c r="B439" s="70"/>
      <c r="C439" s="35" t="s">
        <v>66</v>
      </c>
      <c r="D439" s="21">
        <v>5009576</v>
      </c>
    </row>
    <row r="440" spans="1:4" x14ac:dyDescent="0.25">
      <c r="A440" s="60" t="s">
        <v>4</v>
      </c>
      <c r="B440" s="12" t="s">
        <v>299</v>
      </c>
      <c r="C440" s="33"/>
      <c r="D440" s="34">
        <f>+D441</f>
        <v>608279000</v>
      </c>
    </row>
    <row r="441" spans="1:4" ht="36.75" x14ac:dyDescent="0.25">
      <c r="A441" s="101" t="s">
        <v>6</v>
      </c>
      <c r="B441" s="77" t="s">
        <v>300</v>
      </c>
      <c r="C441" s="35" t="s">
        <v>292</v>
      </c>
      <c r="D441" s="21">
        <v>608279000</v>
      </c>
    </row>
    <row r="442" spans="1:4" x14ac:dyDescent="0.25">
      <c r="A442" s="102"/>
      <c r="B442" s="86"/>
      <c r="C442" s="48" t="s">
        <v>399</v>
      </c>
      <c r="D442" s="46">
        <v>1500000000</v>
      </c>
    </row>
    <row r="443" spans="1:4" ht="24.75" x14ac:dyDescent="0.25">
      <c r="A443" s="102"/>
      <c r="B443" s="86"/>
      <c r="C443" s="48" t="s">
        <v>413</v>
      </c>
      <c r="D443" s="46">
        <v>739780955.28999996</v>
      </c>
    </row>
    <row r="444" spans="1:4" ht="24.75" x14ac:dyDescent="0.25">
      <c r="A444" s="102"/>
      <c r="B444" s="86"/>
      <c r="C444" s="48" t="s">
        <v>414</v>
      </c>
      <c r="D444" s="46">
        <v>112512960</v>
      </c>
    </row>
    <row r="445" spans="1:4" ht="24.75" x14ac:dyDescent="0.25">
      <c r="A445" s="102"/>
      <c r="B445" s="86"/>
      <c r="C445" s="48" t="s">
        <v>415</v>
      </c>
      <c r="D445" s="46">
        <v>210823571.44999999</v>
      </c>
    </row>
    <row r="446" spans="1:4" ht="36.75" x14ac:dyDescent="0.25">
      <c r="A446" s="103"/>
      <c r="B446" s="78"/>
      <c r="C446" s="48" t="s">
        <v>416</v>
      </c>
      <c r="D446" s="46">
        <v>483053392.31999999</v>
      </c>
    </row>
    <row r="447" spans="1:4" x14ac:dyDescent="0.25">
      <c r="A447" s="60" t="s">
        <v>4</v>
      </c>
      <c r="B447" s="12" t="s">
        <v>301</v>
      </c>
      <c r="C447" s="33"/>
      <c r="D447" s="34">
        <f>+D448</f>
        <v>20419720</v>
      </c>
    </row>
    <row r="448" spans="1:4" ht="24" customHeight="1" x14ac:dyDescent="0.25">
      <c r="A448" s="101" t="s">
        <v>6</v>
      </c>
      <c r="B448" s="77" t="s">
        <v>302</v>
      </c>
      <c r="C448" s="35" t="s">
        <v>19</v>
      </c>
      <c r="D448" s="21">
        <v>20419720</v>
      </c>
    </row>
    <row r="449" spans="1:4" x14ac:dyDescent="0.25">
      <c r="A449" s="103"/>
      <c r="B449" s="78"/>
      <c r="C449" s="48" t="s">
        <v>399</v>
      </c>
      <c r="D449" s="46">
        <v>141175280</v>
      </c>
    </row>
  </sheetData>
  <mergeCells count="133">
    <mergeCell ref="C6:C7"/>
    <mergeCell ref="A1:D1"/>
    <mergeCell ref="A2:D2"/>
    <mergeCell ref="A3:D3"/>
    <mergeCell ref="A4:D4"/>
    <mergeCell ref="A5:D5"/>
    <mergeCell ref="A441:A446"/>
    <mergeCell ref="B441:B446"/>
    <mergeCell ref="A448:A449"/>
    <mergeCell ref="B448:B449"/>
    <mergeCell ref="A6:A7"/>
    <mergeCell ref="B6:B7"/>
    <mergeCell ref="A297:A298"/>
    <mergeCell ref="B297:B298"/>
    <mergeCell ref="A377:A378"/>
    <mergeCell ref="B377:B378"/>
    <mergeCell ref="A421:A422"/>
    <mergeCell ref="B421:B422"/>
    <mergeCell ref="A435:A436"/>
    <mergeCell ref="B435:B436"/>
    <mergeCell ref="A368:A369"/>
    <mergeCell ref="B368:B369"/>
    <mergeCell ref="A370:A371"/>
    <mergeCell ref="B370:B371"/>
    <mergeCell ref="A238:A243"/>
    <mergeCell ref="B238:B243"/>
    <mergeCell ref="A244:A245"/>
    <mergeCell ref="B244:B245"/>
    <mergeCell ref="A206:A209"/>
    <mergeCell ref="B206:B209"/>
    <mergeCell ref="A225:A226"/>
    <mergeCell ref="B225:B226"/>
    <mergeCell ref="A372:A373"/>
    <mergeCell ref="B372:B373"/>
    <mergeCell ref="A346:A347"/>
    <mergeCell ref="B346:B347"/>
    <mergeCell ref="A353:A354"/>
    <mergeCell ref="B353:B354"/>
    <mergeCell ref="A361:A362"/>
    <mergeCell ref="B361:B362"/>
    <mergeCell ref="A326:A328"/>
    <mergeCell ref="B326:B328"/>
    <mergeCell ref="A337:A339"/>
    <mergeCell ref="B337:B339"/>
    <mergeCell ref="A342:A343"/>
    <mergeCell ref="B342:B343"/>
    <mergeCell ref="A385:A388"/>
    <mergeCell ref="B385:B388"/>
    <mergeCell ref="A389:A390"/>
    <mergeCell ref="A292:A293"/>
    <mergeCell ref="B292:B293"/>
    <mergeCell ref="A300:A301"/>
    <mergeCell ref="B300:B301"/>
    <mergeCell ref="A308:A309"/>
    <mergeCell ref="B308:B309"/>
    <mergeCell ref="B257:B258"/>
    <mergeCell ref="A261:A262"/>
    <mergeCell ref="B261:B262"/>
    <mergeCell ref="A264:A266"/>
    <mergeCell ref="B264:B266"/>
    <mergeCell ref="B255:B256"/>
    <mergeCell ref="A255:A256"/>
    <mergeCell ref="A257:A258"/>
    <mergeCell ref="A247:A249"/>
    <mergeCell ref="B247:B249"/>
    <mergeCell ref="A161:A171"/>
    <mergeCell ref="B161:B171"/>
    <mergeCell ref="A235:A237"/>
    <mergeCell ref="B235:B237"/>
    <mergeCell ref="A178:A179"/>
    <mergeCell ref="B178:B179"/>
    <mergeCell ref="A184:A185"/>
    <mergeCell ref="B184:B185"/>
    <mergeCell ref="A189:A190"/>
    <mergeCell ref="B189:B190"/>
    <mergeCell ref="A191:A192"/>
    <mergeCell ref="B191:B192"/>
    <mergeCell ref="A196:A197"/>
    <mergeCell ref="B196:B197"/>
    <mergeCell ref="A232:A233"/>
    <mergeCell ref="B232:B233"/>
    <mergeCell ref="A135:A138"/>
    <mergeCell ref="B135:B138"/>
    <mergeCell ref="A140:A158"/>
    <mergeCell ref="B140:B158"/>
    <mergeCell ref="A159:A160"/>
    <mergeCell ref="B159:B160"/>
    <mergeCell ref="A103:A108"/>
    <mergeCell ref="B103:B108"/>
    <mergeCell ref="A113:A116"/>
    <mergeCell ref="B113:B116"/>
    <mergeCell ref="A127:A131"/>
    <mergeCell ref="B127:B131"/>
    <mergeCell ref="A47:A48"/>
    <mergeCell ref="B47:B48"/>
    <mergeCell ref="A52:A53"/>
    <mergeCell ref="A96:A98"/>
    <mergeCell ref="B96:B98"/>
    <mergeCell ref="A12:A14"/>
    <mergeCell ref="B12:B14"/>
    <mergeCell ref="A33:A34"/>
    <mergeCell ref="B33:B34"/>
    <mergeCell ref="A39:A40"/>
    <mergeCell ref="B39:B40"/>
    <mergeCell ref="B52:B53"/>
    <mergeCell ref="A60:A62"/>
    <mergeCell ref="B60:B62"/>
    <mergeCell ref="A69:A73"/>
    <mergeCell ref="B69:B73"/>
    <mergeCell ref="A267:A268"/>
    <mergeCell ref="B267:B268"/>
    <mergeCell ref="A277:A278"/>
    <mergeCell ref="B277:B278"/>
    <mergeCell ref="A269:A272"/>
    <mergeCell ref="B269:B272"/>
    <mergeCell ref="A273:A274"/>
    <mergeCell ref="B273:B274"/>
    <mergeCell ref="A438:A439"/>
    <mergeCell ref="B438:B439"/>
    <mergeCell ref="A393:A394"/>
    <mergeCell ref="B393:B394"/>
    <mergeCell ref="B402:B403"/>
    <mergeCell ref="A413:A415"/>
    <mergeCell ref="B413:B415"/>
    <mergeCell ref="A424:A426"/>
    <mergeCell ref="B424:B426"/>
    <mergeCell ref="B389:B390"/>
    <mergeCell ref="A275:A276"/>
    <mergeCell ref="B275:B276"/>
    <mergeCell ref="A282:A283"/>
    <mergeCell ref="B282:B283"/>
    <mergeCell ref="A284:A285"/>
    <mergeCell ref="B284:B28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POAI-ACTUA-130319</vt:lpstr>
      <vt:lpstr>POAI 2019 PROYECTOS</vt:lpstr>
      <vt:lpstr>'POAI 2019 PROYECTOS'!Área_de_impresión</vt:lpstr>
      <vt:lpstr>'POAI-ACTUA-130319'!Área_de_impresión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Maya</dc:creator>
  <cp:lastModifiedBy>Ancizar</cp:lastModifiedBy>
  <cp:lastPrinted>2018-11-20T14:42:35Z</cp:lastPrinted>
  <dcterms:created xsi:type="dcterms:W3CDTF">2018-10-05T20:37:30Z</dcterms:created>
  <dcterms:modified xsi:type="dcterms:W3CDTF">2019-03-29T13:22:45Z</dcterms:modified>
</cp:coreProperties>
</file>