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tiago\Desktop\"/>
    </mc:Choice>
  </mc:AlternateContent>
  <bookViews>
    <workbookView xWindow="0" yWindow="0" windowWidth="20490" windowHeight="7755"/>
  </bookViews>
  <sheets>
    <sheet name="FORMATO POAI 2018DEFINITIVO" sheetId="26" r:id="rId1"/>
    <sheet name="Hoja1" sheetId="30" r:id="rId2"/>
  </sheets>
  <definedNames>
    <definedName name="_xlnm._FilterDatabase" localSheetId="0" hidden="1">'FORMATO POAI 2018DEFINITIVO'!$A$7:$CL$220</definedName>
    <definedName name="_xlnm.Print_Area" localSheetId="0">'FORMATO POAI 2018DEFINITIVO'!#REF!</definedName>
    <definedName name="OLE_LINK11" localSheetId="0">'FORMATO POAI 2018DEFINITIVO'!#REF!</definedName>
    <definedName name="OLE_LINK16" localSheetId="0">'FORMATO POAI 2018DEFINITIVO'!#REF!</definedName>
    <definedName name="OLE_LINK18" localSheetId="0">'FORMATO POAI 2018DEFINITIVO'!#REF!</definedName>
    <definedName name="OLE_LINK6" localSheetId="0">'FORMATO POAI 2018DEFINITIVO'!#REF!</definedName>
  </definedNames>
  <calcPr calcId="152511"/>
</workbook>
</file>

<file path=xl/calcChain.xml><?xml version="1.0" encoding="utf-8"?>
<calcChain xmlns="http://schemas.openxmlformats.org/spreadsheetml/2006/main">
  <c r="CK24" i="26" l="1"/>
  <c r="CK23" i="26"/>
  <c r="CK9" i="26"/>
  <c r="CK10" i="26"/>
  <c r="CK11" i="26"/>
  <c r="CK13" i="26"/>
  <c r="CK14" i="26"/>
  <c r="CK15" i="26"/>
  <c r="CK17" i="26"/>
  <c r="CK18" i="26"/>
  <c r="CK19" i="26"/>
  <c r="CK20" i="26"/>
  <c r="CK25" i="26"/>
  <c r="CK26" i="26"/>
  <c r="CK27" i="26"/>
  <c r="CK28" i="26"/>
  <c r="CK29" i="26"/>
  <c r="CK30" i="26"/>
  <c r="CK32" i="26"/>
  <c r="CK33" i="26"/>
  <c r="CK34" i="26"/>
  <c r="CK35" i="26"/>
  <c r="CK36" i="26"/>
  <c r="CK37" i="26"/>
  <c r="CK38" i="26"/>
  <c r="CK40" i="26"/>
  <c r="CK41" i="26"/>
  <c r="CK43" i="26"/>
  <c r="CK44" i="26"/>
  <c r="CK45" i="26"/>
  <c r="CK46" i="26"/>
  <c r="CK47" i="26"/>
  <c r="CK48" i="26"/>
  <c r="CK49" i="26"/>
  <c r="CK50" i="26"/>
  <c r="CK51" i="26"/>
  <c r="CK52" i="26"/>
  <c r="CK53" i="26"/>
  <c r="CK54" i="26"/>
  <c r="CK55" i="26"/>
  <c r="CK56" i="26"/>
  <c r="CK57" i="26"/>
  <c r="CK58" i="26"/>
  <c r="CK59" i="26"/>
  <c r="CK60" i="26"/>
  <c r="CK61" i="26"/>
  <c r="CK62" i="26"/>
  <c r="CK63" i="26"/>
  <c r="CK64" i="26"/>
  <c r="CK65" i="26"/>
  <c r="CK66" i="26"/>
  <c r="CK67" i="26"/>
  <c r="CK68" i="26"/>
  <c r="CK69" i="26"/>
  <c r="CK70" i="26"/>
  <c r="CK71" i="26"/>
  <c r="CK72" i="26"/>
  <c r="CK73" i="26"/>
  <c r="CK74" i="26"/>
  <c r="CK75" i="26"/>
  <c r="CK76" i="26"/>
  <c r="CK77" i="26"/>
  <c r="CK78" i="26"/>
  <c r="CK79" i="26"/>
  <c r="CK80" i="26"/>
  <c r="CK81" i="26"/>
  <c r="CK82" i="26"/>
  <c r="CK83" i="26"/>
  <c r="CK84" i="26"/>
  <c r="CK85" i="26"/>
  <c r="CK86" i="26"/>
  <c r="CK87" i="26"/>
  <c r="CK88" i="26"/>
  <c r="CK89" i="26"/>
  <c r="CK90" i="26"/>
  <c r="CK91" i="26"/>
  <c r="CK92" i="26"/>
  <c r="CK93" i="26"/>
  <c r="CK94" i="26"/>
  <c r="CK95" i="26"/>
  <c r="CK96" i="26"/>
  <c r="CK97" i="26"/>
  <c r="CK98" i="26"/>
  <c r="CK99" i="26"/>
  <c r="CK100" i="26"/>
  <c r="CK101" i="26"/>
  <c r="CK102" i="26"/>
  <c r="CK103" i="26"/>
  <c r="CK104" i="26"/>
  <c r="CK105" i="26"/>
  <c r="CK106" i="26"/>
  <c r="CK107" i="26"/>
  <c r="CK108" i="26"/>
  <c r="CK109" i="26"/>
  <c r="CK110" i="26"/>
  <c r="CK111" i="26"/>
  <c r="CK112" i="26"/>
  <c r="CK113" i="26"/>
  <c r="CK114" i="26"/>
  <c r="CK117" i="26"/>
  <c r="CK118" i="26"/>
  <c r="CK119" i="26"/>
  <c r="CK120" i="26"/>
  <c r="CK121" i="26"/>
  <c r="CK122" i="26"/>
  <c r="CK123" i="26"/>
  <c r="CK124" i="26"/>
  <c r="CK125" i="26"/>
  <c r="CK126" i="26"/>
  <c r="CK127" i="26"/>
  <c r="CK128" i="26"/>
  <c r="CK129" i="26"/>
  <c r="CK130" i="26"/>
  <c r="CK131" i="26"/>
  <c r="CK132" i="26"/>
  <c r="CK134" i="26"/>
  <c r="CK135" i="26"/>
  <c r="CK136" i="26"/>
  <c r="CK137" i="26"/>
  <c r="CK138" i="26"/>
  <c r="CK139" i="26"/>
  <c r="CK141" i="26"/>
  <c r="CK142" i="26"/>
  <c r="CK143" i="26"/>
  <c r="CK144" i="26"/>
  <c r="CK145" i="26"/>
  <c r="CK146" i="26"/>
  <c r="CK147" i="26"/>
  <c r="CK150" i="26"/>
  <c r="CK151" i="26"/>
  <c r="CK152" i="26"/>
  <c r="CK153" i="26"/>
  <c r="CK154" i="26"/>
  <c r="CK155" i="26"/>
  <c r="CK156" i="26"/>
  <c r="CK157" i="26"/>
  <c r="CK158" i="26"/>
  <c r="CK159" i="26"/>
  <c r="CK160" i="26"/>
  <c r="CK161" i="26"/>
  <c r="CK162" i="26"/>
  <c r="CK163" i="26"/>
  <c r="CK164" i="26"/>
  <c r="CK167" i="26"/>
  <c r="CK168" i="26"/>
  <c r="CK170" i="26"/>
  <c r="CK171" i="26"/>
  <c r="CK172" i="26"/>
  <c r="CK174" i="26"/>
  <c r="CK176" i="26"/>
  <c r="CK178" i="26"/>
  <c r="CK179" i="26"/>
  <c r="CK180" i="26"/>
  <c r="CK181" i="26"/>
  <c r="CK182" i="26"/>
  <c r="CK183" i="26"/>
  <c r="CK184" i="26"/>
  <c r="CK185" i="26"/>
  <c r="CK186" i="26"/>
  <c r="CK189" i="26"/>
  <c r="CK191" i="26"/>
  <c r="CK192" i="26"/>
  <c r="CK193" i="26"/>
  <c r="CK194" i="26"/>
  <c r="CK195" i="26"/>
  <c r="CK196" i="26"/>
  <c r="CK197" i="26"/>
  <c r="CK200" i="26"/>
  <c r="CK201" i="26"/>
  <c r="CK202" i="26"/>
  <c r="CK203" i="26"/>
  <c r="CK204" i="26"/>
  <c r="CK205" i="26"/>
  <c r="CK206" i="26"/>
  <c r="CK208" i="26"/>
  <c r="CK209" i="26"/>
  <c r="CK211" i="26"/>
  <c r="CK212" i="26"/>
  <c r="CK213" i="26"/>
  <c r="CK215" i="26"/>
  <c r="CK216" i="26"/>
  <c r="CK8" i="26"/>
  <c r="AB42" i="26"/>
  <c r="AB218" i="26"/>
  <c r="AB219" i="26" s="1"/>
  <c r="AB220" i="26" s="1"/>
  <c r="AA42" i="26"/>
  <c r="AA218" i="26"/>
  <c r="AA219" i="26" s="1"/>
  <c r="AA220" i="26"/>
  <c r="Y21" i="26"/>
  <c r="Y22" i="26"/>
  <c r="Y219" i="26" s="1"/>
  <c r="Z39" i="26"/>
  <c r="Z42" i="26" s="1"/>
  <c r="CK39" i="26"/>
  <c r="W175" i="26"/>
  <c r="W148" i="26"/>
  <c r="W149" i="26" s="1"/>
  <c r="CK148" i="26"/>
  <c r="W115" i="26"/>
  <c r="CK115" i="26" s="1"/>
  <c r="V116" i="26"/>
  <c r="CL116" i="26"/>
  <c r="CL166" i="26" s="1"/>
  <c r="V218" i="26"/>
  <c r="V214" i="26"/>
  <c r="V210" i="26"/>
  <c r="V207" i="26"/>
  <c r="V198" i="26"/>
  <c r="V199" i="26" s="1"/>
  <c r="V190" i="26"/>
  <c r="V187" i="26"/>
  <c r="V177" i="26"/>
  <c r="V173" i="26"/>
  <c r="V169" i="26"/>
  <c r="V165" i="26"/>
  <c r="V149" i="26"/>
  <c r="V140" i="26"/>
  <c r="V133" i="26"/>
  <c r="V42" i="26"/>
  <c r="V31" i="26"/>
  <c r="V21" i="26"/>
  <c r="V22" i="26" s="1"/>
  <c r="V12" i="26"/>
  <c r="W16" i="26"/>
  <c r="CK16" i="26"/>
  <c r="R116" i="26"/>
  <c r="S116" i="26"/>
  <c r="T116" i="26"/>
  <c r="U116" i="26"/>
  <c r="X116" i="26"/>
  <c r="Z116" i="26"/>
  <c r="AC116" i="26"/>
  <c r="AD116" i="26"/>
  <c r="AE116" i="26"/>
  <c r="AF116" i="26"/>
  <c r="AG116" i="26"/>
  <c r="AH116" i="26"/>
  <c r="AI116" i="26"/>
  <c r="AJ116" i="26"/>
  <c r="AK116" i="26"/>
  <c r="AL116" i="26"/>
  <c r="AM116" i="26"/>
  <c r="AN116" i="26"/>
  <c r="AO116" i="26"/>
  <c r="AP116" i="26"/>
  <c r="AQ116" i="26"/>
  <c r="AQ166" i="26" s="1"/>
  <c r="AQ220" i="26" s="1"/>
  <c r="AR116" i="26"/>
  <c r="AS116" i="26"/>
  <c r="AT116" i="26"/>
  <c r="AU116" i="26"/>
  <c r="AU166" i="26" s="1"/>
  <c r="AV116" i="26"/>
  <c r="AW116" i="26"/>
  <c r="AX116" i="26"/>
  <c r="AY116" i="26"/>
  <c r="AZ116" i="26"/>
  <c r="BA116" i="26"/>
  <c r="BB116" i="26"/>
  <c r="BC116" i="26"/>
  <c r="BD116" i="26"/>
  <c r="BE116" i="26"/>
  <c r="BF116" i="26"/>
  <c r="BG116" i="26"/>
  <c r="BH116" i="26"/>
  <c r="BI116" i="26"/>
  <c r="BJ116" i="26"/>
  <c r="BK116" i="26"/>
  <c r="BL116" i="26"/>
  <c r="BM116" i="26"/>
  <c r="BN116" i="26"/>
  <c r="BO116" i="26"/>
  <c r="BP116" i="26"/>
  <c r="BQ116" i="26"/>
  <c r="BR116" i="26"/>
  <c r="BS116" i="26"/>
  <c r="BT116" i="26"/>
  <c r="BU116" i="26"/>
  <c r="BV116" i="26"/>
  <c r="BW116" i="26"/>
  <c r="BX116" i="26"/>
  <c r="BY116" i="26"/>
  <c r="BZ116" i="26"/>
  <c r="CA116" i="26"/>
  <c r="CB116" i="26"/>
  <c r="CC116" i="26"/>
  <c r="CD116" i="26"/>
  <c r="CE116" i="26"/>
  <c r="CF116" i="26"/>
  <c r="CG116" i="26"/>
  <c r="CH116" i="26"/>
  <c r="CI116" i="26"/>
  <c r="CJ116" i="26"/>
  <c r="Q116" i="26"/>
  <c r="M112" i="26"/>
  <c r="CG187" i="26"/>
  <c r="S218" i="26"/>
  <c r="T218" i="26"/>
  <c r="U218" i="26"/>
  <c r="W218" i="26"/>
  <c r="X218" i="26"/>
  <c r="Z218" i="26"/>
  <c r="AC218" i="26"/>
  <c r="AD218" i="26"/>
  <c r="AD219" i="26" s="1"/>
  <c r="AE218" i="26"/>
  <c r="AF218" i="26"/>
  <c r="AG218" i="26"/>
  <c r="AH218" i="26"/>
  <c r="AH219" i="26" s="1"/>
  <c r="AH220" i="26" s="1"/>
  <c r="AI218" i="26"/>
  <c r="AJ218" i="26"/>
  <c r="AK218" i="26"/>
  <c r="AL218" i="26"/>
  <c r="AL219" i="26" s="1"/>
  <c r="AM218" i="26"/>
  <c r="AN218" i="26"/>
  <c r="AO218" i="26"/>
  <c r="AP218" i="26"/>
  <c r="AQ218" i="26"/>
  <c r="AR218" i="26"/>
  <c r="AS218" i="26"/>
  <c r="AT218" i="26"/>
  <c r="AU218" i="26"/>
  <c r="AV218" i="26"/>
  <c r="AW218" i="26"/>
  <c r="AX218" i="26"/>
  <c r="AX219" i="26" s="1"/>
  <c r="AX220" i="26" s="1"/>
  <c r="AY218" i="26"/>
  <c r="AZ218" i="26"/>
  <c r="BA218" i="26"/>
  <c r="BB218" i="26"/>
  <c r="BC218" i="26"/>
  <c r="BD218" i="26"/>
  <c r="BE218" i="26"/>
  <c r="BF218" i="26"/>
  <c r="BG218" i="26"/>
  <c r="BH218" i="26"/>
  <c r="BI218" i="26"/>
  <c r="BJ218" i="26"/>
  <c r="BK218" i="26"/>
  <c r="BL218" i="26"/>
  <c r="BM218" i="26"/>
  <c r="BN218" i="26"/>
  <c r="BO218" i="26"/>
  <c r="BP218" i="26"/>
  <c r="BQ218" i="26"/>
  <c r="BR218" i="26"/>
  <c r="BS218" i="26"/>
  <c r="BT218" i="26"/>
  <c r="BU218" i="26"/>
  <c r="BV218" i="26"/>
  <c r="BW218" i="26"/>
  <c r="BX218" i="26"/>
  <c r="BY218" i="26"/>
  <c r="BZ218" i="26"/>
  <c r="CA218" i="26"/>
  <c r="CB218" i="26"/>
  <c r="CC218" i="26"/>
  <c r="CD218" i="26"/>
  <c r="CD219" i="26" s="1"/>
  <c r="CE218" i="26"/>
  <c r="CF218" i="26"/>
  <c r="CG218" i="26"/>
  <c r="CH218" i="26"/>
  <c r="CI218" i="26"/>
  <c r="CL218" i="26"/>
  <c r="R218" i="26"/>
  <c r="CJ217" i="26"/>
  <c r="S187" i="26"/>
  <c r="T187" i="26"/>
  <c r="U187" i="26"/>
  <c r="W187" i="26"/>
  <c r="X187" i="26"/>
  <c r="CK187" i="26" s="1"/>
  <c r="Z187" i="26"/>
  <c r="AC187" i="26"/>
  <c r="AD187" i="26"/>
  <c r="AE187" i="26"/>
  <c r="AF187" i="26"/>
  <c r="AG187" i="26"/>
  <c r="AH187" i="26"/>
  <c r="AI187" i="26"/>
  <c r="AI188" i="26" s="1"/>
  <c r="AJ187" i="26"/>
  <c r="AK187" i="26"/>
  <c r="AL187" i="26"/>
  <c r="AM187" i="26"/>
  <c r="AN187" i="26"/>
  <c r="AO187" i="26"/>
  <c r="AP187" i="26"/>
  <c r="AQ187" i="26"/>
  <c r="AR187" i="26"/>
  <c r="AS187" i="26"/>
  <c r="AT187" i="26"/>
  <c r="AU187" i="26"/>
  <c r="AU188" i="26" s="1"/>
  <c r="AV187" i="26"/>
  <c r="AW187" i="26"/>
  <c r="AX187" i="26"/>
  <c r="AY187" i="26"/>
  <c r="AY188" i="26" s="1"/>
  <c r="AZ187" i="26"/>
  <c r="BA187" i="26"/>
  <c r="BB187" i="26"/>
  <c r="BC187" i="26"/>
  <c r="BD187" i="26"/>
  <c r="BE187" i="26"/>
  <c r="BF187" i="26"/>
  <c r="BG187" i="26"/>
  <c r="BH187" i="26"/>
  <c r="BI187" i="26"/>
  <c r="BJ187" i="26"/>
  <c r="BK187" i="26"/>
  <c r="BK188" i="26" s="1"/>
  <c r="BL187" i="26"/>
  <c r="BM187" i="26"/>
  <c r="BN187" i="26"/>
  <c r="BO187" i="26"/>
  <c r="BO188" i="26" s="1"/>
  <c r="BP187" i="26"/>
  <c r="BQ187" i="26"/>
  <c r="BR187" i="26"/>
  <c r="BS187" i="26"/>
  <c r="BT187" i="26"/>
  <c r="BU187" i="26"/>
  <c r="BV187" i="26"/>
  <c r="BW187" i="26"/>
  <c r="BW188" i="26" s="1"/>
  <c r="BX187" i="26"/>
  <c r="BY187" i="26"/>
  <c r="BZ187" i="26"/>
  <c r="CA187" i="26"/>
  <c r="CB187" i="26"/>
  <c r="CC187" i="26"/>
  <c r="CD187" i="26"/>
  <c r="CE187" i="26"/>
  <c r="CE188" i="26" s="1"/>
  <c r="CF187" i="26"/>
  <c r="CH187" i="26"/>
  <c r="CI187" i="26"/>
  <c r="CJ187" i="26"/>
  <c r="CL187" i="26"/>
  <c r="R187" i="26"/>
  <c r="S42" i="26"/>
  <c r="T42" i="26"/>
  <c r="U42" i="26"/>
  <c r="W42" i="26"/>
  <c r="X42" i="26"/>
  <c r="R42" i="26"/>
  <c r="R166" i="26" s="1"/>
  <c r="AC42" i="26"/>
  <c r="AD42" i="26"/>
  <c r="AE42" i="26"/>
  <c r="AF42" i="26"/>
  <c r="AG42" i="26"/>
  <c r="AH42" i="26"/>
  <c r="AI42" i="26"/>
  <c r="AJ42" i="26"/>
  <c r="AJ166" i="26" s="1"/>
  <c r="AK42" i="26"/>
  <c r="AL42" i="26"/>
  <c r="AM42" i="26"/>
  <c r="AN42" i="26"/>
  <c r="AO42" i="26"/>
  <c r="AP42" i="26"/>
  <c r="AQ42" i="26"/>
  <c r="AR42" i="26"/>
  <c r="AS42" i="26"/>
  <c r="AT42" i="26"/>
  <c r="AU42" i="26"/>
  <c r="AV42" i="26"/>
  <c r="AW42" i="26"/>
  <c r="AX42" i="26"/>
  <c r="AY42" i="26"/>
  <c r="AZ42" i="26"/>
  <c r="BA42" i="26"/>
  <c r="BB42" i="26"/>
  <c r="BC42" i="26"/>
  <c r="BD42" i="26"/>
  <c r="BE42" i="26"/>
  <c r="BF42" i="26"/>
  <c r="BG42" i="26"/>
  <c r="BH42" i="26"/>
  <c r="BI42" i="26"/>
  <c r="BJ42" i="26"/>
  <c r="BK42" i="26"/>
  <c r="BL42" i="26"/>
  <c r="BM42" i="26"/>
  <c r="BN42" i="26"/>
  <c r="BO42" i="26"/>
  <c r="BP42" i="26"/>
  <c r="BP166" i="26" s="1"/>
  <c r="BQ42" i="26"/>
  <c r="BR42" i="26"/>
  <c r="BS42" i="26"/>
  <c r="BT42" i="26"/>
  <c r="BU42" i="26"/>
  <c r="BV42" i="26"/>
  <c r="BW42" i="26"/>
  <c r="BX42" i="26"/>
  <c r="BY42" i="26"/>
  <c r="BZ42" i="26"/>
  <c r="CA42" i="26"/>
  <c r="CB42" i="26"/>
  <c r="CC42" i="26"/>
  <c r="CD42" i="26"/>
  <c r="CE42" i="26"/>
  <c r="CF42" i="26"/>
  <c r="CF166" i="26" s="1"/>
  <c r="CG42" i="26"/>
  <c r="CH42" i="26"/>
  <c r="CI42" i="26"/>
  <c r="CJ42" i="26"/>
  <c r="CJ166" i="26" s="1"/>
  <c r="CL42" i="26"/>
  <c r="Q42" i="26"/>
  <c r="X198" i="26"/>
  <c r="Z198" i="26"/>
  <c r="Z199" i="26" s="1"/>
  <c r="AC198" i="26"/>
  <c r="AD198" i="26"/>
  <c r="AE198" i="26"/>
  <c r="AF198" i="26"/>
  <c r="AF199" i="26" s="1"/>
  <c r="AG198" i="26"/>
  <c r="AH198" i="26"/>
  <c r="AI198" i="26"/>
  <c r="AJ198" i="26"/>
  <c r="AJ199" i="26" s="1"/>
  <c r="AJ220" i="26" s="1"/>
  <c r="AK198" i="26"/>
  <c r="AL198" i="26"/>
  <c r="AM198" i="26"/>
  <c r="AN198" i="26"/>
  <c r="AO198" i="26"/>
  <c r="AP198" i="26"/>
  <c r="AQ198" i="26"/>
  <c r="AR198" i="26"/>
  <c r="AS198" i="26"/>
  <c r="AT198" i="26"/>
  <c r="AT199" i="26" s="1"/>
  <c r="AU198" i="26"/>
  <c r="AV198" i="26"/>
  <c r="AV199" i="26" s="1"/>
  <c r="AW198" i="26"/>
  <c r="AW199" i="26" s="1"/>
  <c r="AX198" i="26"/>
  <c r="AY198" i="26"/>
  <c r="AZ198" i="26"/>
  <c r="AZ199" i="26" s="1"/>
  <c r="BA198" i="26"/>
  <c r="BB198" i="26"/>
  <c r="BC198" i="26"/>
  <c r="BD198" i="26"/>
  <c r="BE198" i="26"/>
  <c r="BF198" i="26"/>
  <c r="BG198" i="26"/>
  <c r="BH198" i="26"/>
  <c r="BI198" i="26"/>
  <c r="BJ198" i="26"/>
  <c r="BJ199" i="26" s="1"/>
  <c r="BK198" i="26"/>
  <c r="BL198" i="26"/>
  <c r="BM198" i="26"/>
  <c r="BN198" i="26"/>
  <c r="BO198" i="26"/>
  <c r="BP198" i="26"/>
  <c r="BQ198" i="26"/>
  <c r="BQ199" i="26" s="1"/>
  <c r="BR198" i="26"/>
  <c r="BS198" i="26"/>
  <c r="BT198" i="26"/>
  <c r="BT199" i="26" s="1"/>
  <c r="BU198" i="26"/>
  <c r="BV198" i="26"/>
  <c r="BW198" i="26"/>
  <c r="BX198" i="26"/>
  <c r="BY198" i="26"/>
  <c r="BZ198" i="26"/>
  <c r="CA198" i="26"/>
  <c r="CB198" i="26"/>
  <c r="CC198" i="26"/>
  <c r="CD198" i="26"/>
  <c r="CE198" i="26"/>
  <c r="CF198" i="26"/>
  <c r="CF199" i="26" s="1"/>
  <c r="CG198" i="26"/>
  <c r="CH198" i="26"/>
  <c r="CI198" i="26"/>
  <c r="CJ198" i="26"/>
  <c r="CJ199" i="26" s="1"/>
  <c r="CL198" i="26"/>
  <c r="W198" i="26"/>
  <c r="W199" i="26" s="1"/>
  <c r="X190" i="26"/>
  <c r="X199" i="26"/>
  <c r="Z190" i="26"/>
  <c r="AC190" i="26"/>
  <c r="AC199" i="26"/>
  <c r="AD190" i="26"/>
  <c r="AD199" i="26"/>
  <c r="AE190" i="26"/>
  <c r="AE199" i="26"/>
  <c r="AF190" i="26"/>
  <c r="AG190" i="26"/>
  <c r="AH190" i="26"/>
  <c r="AH199" i="26"/>
  <c r="AI190" i="26"/>
  <c r="AI199" i="26"/>
  <c r="AJ190" i="26"/>
  <c r="AK190" i="26"/>
  <c r="AL190" i="26"/>
  <c r="AL199" i="26" s="1"/>
  <c r="AM190" i="26"/>
  <c r="AM199" i="26"/>
  <c r="AN190" i="26"/>
  <c r="AO190" i="26"/>
  <c r="AP190" i="26"/>
  <c r="AP199" i="26"/>
  <c r="AQ190" i="26"/>
  <c r="AQ199" i="26"/>
  <c r="AR190" i="26"/>
  <c r="AS190" i="26"/>
  <c r="AS199" i="26" s="1"/>
  <c r="AT190" i="26"/>
  <c r="AU190" i="26"/>
  <c r="AU199" i="26" s="1"/>
  <c r="AV190" i="26"/>
  <c r="AW190" i="26"/>
  <c r="AX190" i="26"/>
  <c r="AY190" i="26"/>
  <c r="AY199" i="26" s="1"/>
  <c r="AZ190" i="26"/>
  <c r="BA190" i="26"/>
  <c r="BB190" i="26"/>
  <c r="BC190" i="26"/>
  <c r="BC199" i="26" s="1"/>
  <c r="BD190" i="26"/>
  <c r="BE190" i="26"/>
  <c r="BF190" i="26"/>
  <c r="BG190" i="26"/>
  <c r="BH190" i="26"/>
  <c r="BI190" i="26"/>
  <c r="BJ190" i="26"/>
  <c r="BK190" i="26"/>
  <c r="BK199" i="26" s="1"/>
  <c r="BL190" i="26"/>
  <c r="BM190" i="26"/>
  <c r="BN190" i="26"/>
  <c r="BO190" i="26"/>
  <c r="BP190" i="26"/>
  <c r="BQ190" i="26"/>
  <c r="BR190" i="26"/>
  <c r="BS190" i="26"/>
  <c r="BT190" i="26"/>
  <c r="BU190" i="26"/>
  <c r="BV190" i="26"/>
  <c r="BW190" i="26"/>
  <c r="BX190" i="26"/>
  <c r="BY190" i="26"/>
  <c r="BZ190" i="26"/>
  <c r="CA190" i="26"/>
  <c r="CB190" i="26"/>
  <c r="CC190" i="26"/>
  <c r="CD190" i="26"/>
  <c r="CE190" i="26"/>
  <c r="CE199" i="26" s="1"/>
  <c r="CF190" i="26"/>
  <c r="CG190" i="26"/>
  <c r="CG199" i="26" s="1"/>
  <c r="CH190" i="26"/>
  <c r="CI190" i="26"/>
  <c r="CI199" i="26" s="1"/>
  <c r="CJ190" i="26"/>
  <c r="CL190" i="26"/>
  <c r="CL199" i="26" s="1"/>
  <c r="W190" i="26"/>
  <c r="X169" i="26"/>
  <c r="X188" i="26" s="1"/>
  <c r="Z169" i="26"/>
  <c r="AC169" i="26"/>
  <c r="AD169" i="26"/>
  <c r="AE169" i="26"/>
  <c r="AF169" i="26"/>
  <c r="AG169" i="26"/>
  <c r="AH169" i="26"/>
  <c r="AI169" i="26"/>
  <c r="AJ169" i="26"/>
  <c r="AK169" i="26"/>
  <c r="AL169" i="26"/>
  <c r="AM169" i="26"/>
  <c r="AM188" i="26" s="1"/>
  <c r="AN169" i="26"/>
  <c r="AO169" i="26"/>
  <c r="AP169" i="26"/>
  <c r="AQ169" i="26"/>
  <c r="AR169" i="26"/>
  <c r="AS169" i="26"/>
  <c r="AT169" i="26"/>
  <c r="AU169" i="26"/>
  <c r="AV169" i="26"/>
  <c r="AW169" i="26"/>
  <c r="AX169" i="26"/>
  <c r="AY169" i="26"/>
  <c r="AZ169" i="26"/>
  <c r="BA169" i="26"/>
  <c r="BA188" i="26" s="1"/>
  <c r="BB169" i="26"/>
  <c r="BC169" i="26"/>
  <c r="BD169" i="26"/>
  <c r="BE169" i="26"/>
  <c r="BF169" i="26"/>
  <c r="BG169" i="26"/>
  <c r="BG188" i="26" s="1"/>
  <c r="BH169" i="26"/>
  <c r="BI169" i="26"/>
  <c r="BJ169" i="26"/>
  <c r="BK169" i="26"/>
  <c r="BL169" i="26"/>
  <c r="BM169" i="26"/>
  <c r="BN169" i="26"/>
  <c r="BO169" i="26"/>
  <c r="BP169" i="26"/>
  <c r="BQ169" i="26"/>
  <c r="BR169" i="26"/>
  <c r="BS169" i="26"/>
  <c r="BT169" i="26"/>
  <c r="BU169" i="26"/>
  <c r="BU188" i="26" s="1"/>
  <c r="BV169" i="26"/>
  <c r="BW169" i="26"/>
  <c r="BX169" i="26"/>
  <c r="BY169" i="26"/>
  <c r="BZ169" i="26"/>
  <c r="CA169" i="26"/>
  <c r="CB169" i="26"/>
  <c r="CC169" i="26"/>
  <c r="CD169" i="26"/>
  <c r="CE169" i="26"/>
  <c r="CF169" i="26"/>
  <c r="CG169" i="26"/>
  <c r="CH169" i="26"/>
  <c r="CI169" i="26"/>
  <c r="CJ169" i="26"/>
  <c r="CL169" i="26"/>
  <c r="W169" i="26"/>
  <c r="Q218" i="26"/>
  <c r="X214" i="26"/>
  <c r="Z214" i="26"/>
  <c r="CK214" i="26" s="1"/>
  <c r="AC214" i="26"/>
  <c r="AD214" i="26"/>
  <c r="AE214" i="26"/>
  <c r="AF214" i="26"/>
  <c r="AG214" i="26"/>
  <c r="AH214" i="26"/>
  <c r="AI214" i="26"/>
  <c r="AJ214" i="26"/>
  <c r="AK214" i="26"/>
  <c r="AL214" i="26"/>
  <c r="AM214" i="26"/>
  <c r="AN214" i="26"/>
  <c r="AO214" i="26"/>
  <c r="AP214" i="26"/>
  <c r="AQ214" i="26"/>
  <c r="AR214" i="26"/>
  <c r="AS214" i="26"/>
  <c r="AT214" i="26"/>
  <c r="AU214" i="26"/>
  <c r="AV214" i="26"/>
  <c r="AW214" i="26"/>
  <c r="AX214" i="26"/>
  <c r="AY214" i="26"/>
  <c r="AZ214" i="26"/>
  <c r="BA214" i="26"/>
  <c r="BB214" i="26"/>
  <c r="BC214" i="26"/>
  <c r="BD214" i="26"/>
  <c r="BE214" i="26"/>
  <c r="BF214" i="26"/>
  <c r="BG214" i="26"/>
  <c r="BH214" i="26"/>
  <c r="BI214" i="26"/>
  <c r="BJ214" i="26"/>
  <c r="BK214" i="26"/>
  <c r="BL214" i="26"/>
  <c r="BM214" i="26"/>
  <c r="BN214" i="26"/>
  <c r="BO214" i="26"/>
  <c r="BP214" i="26"/>
  <c r="BQ214" i="26"/>
  <c r="BR214" i="26"/>
  <c r="BS214" i="26"/>
  <c r="BT214" i="26"/>
  <c r="BU214" i="26"/>
  <c r="BV214" i="26"/>
  <c r="BW214" i="26"/>
  <c r="BX214" i="26"/>
  <c r="BY214" i="26"/>
  <c r="BZ214" i="26"/>
  <c r="CA214" i="26"/>
  <c r="CB214" i="26"/>
  <c r="CC214" i="26"/>
  <c r="CD214" i="26"/>
  <c r="CE214" i="26"/>
  <c r="CF214" i="26"/>
  <c r="CG214" i="26"/>
  <c r="CH214" i="26"/>
  <c r="CI214" i="26"/>
  <c r="CJ214" i="26"/>
  <c r="CL214" i="26"/>
  <c r="R214" i="26"/>
  <c r="S214" i="26"/>
  <c r="T214" i="26"/>
  <c r="U214" i="26"/>
  <c r="Q214" i="26"/>
  <c r="R210" i="26"/>
  <c r="S210" i="26"/>
  <c r="S219" i="26" s="1"/>
  <c r="T210" i="26"/>
  <c r="U210" i="26"/>
  <c r="U219" i="26" s="1"/>
  <c r="W210" i="26"/>
  <c r="X210" i="26"/>
  <c r="X219" i="26" s="1"/>
  <c r="Z210" i="26"/>
  <c r="AC210" i="26"/>
  <c r="AD210" i="26"/>
  <c r="AE210" i="26"/>
  <c r="AE219" i="26" s="1"/>
  <c r="AF210" i="26"/>
  <c r="AG210" i="26"/>
  <c r="AH210" i="26"/>
  <c r="AI210" i="26"/>
  <c r="AI219" i="26" s="1"/>
  <c r="AJ210" i="26"/>
  <c r="AK210" i="26"/>
  <c r="AL210" i="26"/>
  <c r="AM210" i="26"/>
  <c r="AN210" i="26"/>
  <c r="AO210" i="26"/>
  <c r="AP210" i="26"/>
  <c r="AQ210" i="26"/>
  <c r="AR210" i="26"/>
  <c r="AS210" i="26"/>
  <c r="AS219" i="26" s="1"/>
  <c r="AT210" i="26"/>
  <c r="AU210" i="26"/>
  <c r="AU219" i="26" s="1"/>
  <c r="AV210" i="26"/>
  <c r="AW210" i="26"/>
  <c r="AX210" i="26"/>
  <c r="AY210" i="26"/>
  <c r="AY219" i="26" s="1"/>
  <c r="AZ210" i="26"/>
  <c r="BA210" i="26"/>
  <c r="BB210" i="26"/>
  <c r="BC210" i="26"/>
  <c r="BC219" i="26" s="1"/>
  <c r="BD210" i="26"/>
  <c r="BE210" i="26"/>
  <c r="BF210" i="26"/>
  <c r="BG210" i="26"/>
  <c r="BG219" i="26" s="1"/>
  <c r="BH210" i="26"/>
  <c r="BI210" i="26"/>
  <c r="BI219" i="26" s="1"/>
  <c r="BJ210" i="26"/>
  <c r="BK210" i="26"/>
  <c r="BL210" i="26"/>
  <c r="BM210" i="26"/>
  <c r="BN210" i="26"/>
  <c r="BO210" i="26"/>
  <c r="BO219" i="26" s="1"/>
  <c r="BP210" i="26"/>
  <c r="BQ210" i="26"/>
  <c r="BR210" i="26"/>
  <c r="BS210" i="26"/>
  <c r="BT210" i="26"/>
  <c r="BU210" i="26"/>
  <c r="BV210" i="26"/>
  <c r="BW210" i="26"/>
  <c r="BW219" i="26" s="1"/>
  <c r="BX210" i="26"/>
  <c r="BY210" i="26"/>
  <c r="BZ210" i="26"/>
  <c r="CA210" i="26"/>
  <c r="CA219" i="26" s="1"/>
  <c r="CB210" i="26"/>
  <c r="CC210" i="26"/>
  <c r="CD210" i="26"/>
  <c r="CE210" i="26"/>
  <c r="CE219" i="26" s="1"/>
  <c r="CF210" i="26"/>
  <c r="CG210" i="26"/>
  <c r="CH210" i="26"/>
  <c r="CI210" i="26"/>
  <c r="CI219" i="26" s="1"/>
  <c r="CJ210" i="26"/>
  <c r="CL210" i="26"/>
  <c r="Q210" i="26"/>
  <c r="P207" i="26"/>
  <c r="Q207" i="26"/>
  <c r="R207" i="26"/>
  <c r="S207" i="26"/>
  <c r="T207" i="26"/>
  <c r="T219" i="26" s="1"/>
  <c r="U207" i="26"/>
  <c r="W207" i="26"/>
  <c r="X207" i="26"/>
  <c r="Z207" i="26"/>
  <c r="Z219" i="26" s="1"/>
  <c r="AC207" i="26"/>
  <c r="AD207" i="26"/>
  <c r="AE207" i="26"/>
  <c r="AF207" i="26"/>
  <c r="AF219" i="26" s="1"/>
  <c r="AG207" i="26"/>
  <c r="AH207" i="26"/>
  <c r="AI207" i="26"/>
  <c r="AJ207" i="26"/>
  <c r="AJ219" i="26" s="1"/>
  <c r="AK207" i="26"/>
  <c r="AL207" i="26"/>
  <c r="AM207" i="26"/>
  <c r="AN207" i="26"/>
  <c r="AO207" i="26"/>
  <c r="AP207" i="26"/>
  <c r="AQ207" i="26"/>
  <c r="AR207" i="26"/>
  <c r="AR219" i="26" s="1"/>
  <c r="AS207" i="26"/>
  <c r="AT207" i="26"/>
  <c r="AT219" i="26" s="1"/>
  <c r="AU207" i="26"/>
  <c r="AV207" i="26"/>
  <c r="AW207" i="26"/>
  <c r="AX207" i="26"/>
  <c r="AY207" i="26"/>
  <c r="AZ207" i="26"/>
  <c r="AZ219" i="26" s="1"/>
  <c r="BA207" i="26"/>
  <c r="BB207" i="26"/>
  <c r="BC207" i="26"/>
  <c r="BD207" i="26"/>
  <c r="BE207" i="26"/>
  <c r="BF207" i="26"/>
  <c r="BF219" i="26" s="1"/>
  <c r="BG207" i="26"/>
  <c r="BH207" i="26"/>
  <c r="BH219" i="26" s="1"/>
  <c r="BI207" i="26"/>
  <c r="BJ207" i="26"/>
  <c r="BK207" i="26"/>
  <c r="BL207" i="26"/>
  <c r="BL219" i="26" s="1"/>
  <c r="BM207" i="26"/>
  <c r="BN207" i="26"/>
  <c r="BO207" i="26"/>
  <c r="BP207" i="26"/>
  <c r="BQ207" i="26"/>
  <c r="BR207" i="26"/>
  <c r="BS207" i="26"/>
  <c r="BT207" i="26"/>
  <c r="BT219" i="26" s="1"/>
  <c r="BU207" i="26"/>
  <c r="BV207" i="26"/>
  <c r="BW207" i="26"/>
  <c r="BX207" i="26"/>
  <c r="BY207" i="26"/>
  <c r="BZ207" i="26"/>
  <c r="CA207" i="26"/>
  <c r="CB207" i="26"/>
  <c r="CB219" i="26" s="1"/>
  <c r="CC207" i="26"/>
  <c r="CD207" i="26"/>
  <c r="CE207" i="26"/>
  <c r="CF207" i="26"/>
  <c r="CG207" i="26"/>
  <c r="CH207" i="26"/>
  <c r="CH219" i="26" s="1"/>
  <c r="CI207" i="26"/>
  <c r="CJ207" i="26"/>
  <c r="CL207" i="26"/>
  <c r="O207" i="26"/>
  <c r="R198" i="26"/>
  <c r="S198" i="26"/>
  <c r="T198" i="26"/>
  <c r="U198" i="26"/>
  <c r="Q198" i="26"/>
  <c r="Q187" i="26"/>
  <c r="R177" i="26"/>
  <c r="S177" i="26"/>
  <c r="T177" i="26"/>
  <c r="U177" i="26"/>
  <c r="X177" i="26"/>
  <c r="Z177" i="26"/>
  <c r="AC177" i="26"/>
  <c r="AD177" i="26"/>
  <c r="AD188" i="26" s="1"/>
  <c r="AE177" i="26"/>
  <c r="AF177" i="26"/>
  <c r="AF188" i="26" s="1"/>
  <c r="AG177" i="26"/>
  <c r="AH177" i="26"/>
  <c r="AI177" i="26"/>
  <c r="AJ177" i="26"/>
  <c r="AK177" i="26"/>
  <c r="AL177" i="26"/>
  <c r="AM177" i="26"/>
  <c r="AN177" i="26"/>
  <c r="AO177" i="26"/>
  <c r="AP177" i="26"/>
  <c r="AQ177" i="26"/>
  <c r="AR177" i="26"/>
  <c r="AR188" i="26" s="1"/>
  <c r="AS177" i="26"/>
  <c r="AT177" i="26"/>
  <c r="AU177" i="26"/>
  <c r="AV177" i="26"/>
  <c r="AW177" i="26"/>
  <c r="AX177" i="26"/>
  <c r="AX188" i="26" s="1"/>
  <c r="AY177" i="26"/>
  <c r="AZ177" i="26"/>
  <c r="BA177" i="26"/>
  <c r="BB177" i="26"/>
  <c r="BB188" i="26" s="1"/>
  <c r="BC177" i="26"/>
  <c r="BD177" i="26"/>
  <c r="BD188" i="26" s="1"/>
  <c r="BE177" i="26"/>
  <c r="BF177" i="26"/>
  <c r="BF188" i="26" s="1"/>
  <c r="BG177" i="26"/>
  <c r="BH177" i="26"/>
  <c r="BH188" i="26" s="1"/>
  <c r="BI177" i="26"/>
  <c r="BJ177" i="26"/>
  <c r="BJ188" i="26" s="1"/>
  <c r="BK177" i="26"/>
  <c r="BL177" i="26"/>
  <c r="BL188" i="26" s="1"/>
  <c r="BM177" i="26"/>
  <c r="BN177" i="26"/>
  <c r="BO177" i="26"/>
  <c r="BP177" i="26"/>
  <c r="BP188" i="26" s="1"/>
  <c r="BQ177" i="26"/>
  <c r="BR177" i="26"/>
  <c r="BS177" i="26"/>
  <c r="BT177" i="26"/>
  <c r="BU177" i="26"/>
  <c r="BV177" i="26"/>
  <c r="BW177" i="26"/>
  <c r="BX177" i="26"/>
  <c r="BY177" i="26"/>
  <c r="BZ177" i="26"/>
  <c r="BZ188" i="26" s="1"/>
  <c r="CA177" i="26"/>
  <c r="CB177" i="26"/>
  <c r="CC177" i="26"/>
  <c r="CD177" i="26"/>
  <c r="CE177" i="26"/>
  <c r="CF177" i="26"/>
  <c r="CG177" i="26"/>
  <c r="CH177" i="26"/>
  <c r="CH188" i="26" s="1"/>
  <c r="CI177" i="26"/>
  <c r="CJ177" i="26"/>
  <c r="CJ188" i="26" s="1"/>
  <c r="CL177" i="26"/>
  <c r="Q177" i="26"/>
  <c r="R173" i="26"/>
  <c r="S173" i="26"/>
  <c r="T173" i="26"/>
  <c r="U173" i="26"/>
  <c r="W173" i="26"/>
  <c r="X173" i="26"/>
  <c r="Z173" i="26"/>
  <c r="AC173" i="26"/>
  <c r="AD173" i="26"/>
  <c r="AE173" i="26"/>
  <c r="AF173" i="26"/>
  <c r="AG173" i="26"/>
  <c r="AH173" i="26"/>
  <c r="AI173" i="26"/>
  <c r="AJ173" i="26"/>
  <c r="AK173" i="26"/>
  <c r="AL173" i="26"/>
  <c r="AM173" i="26"/>
  <c r="AN173" i="26"/>
  <c r="AO173" i="26"/>
  <c r="AP173" i="26"/>
  <c r="AQ173" i="26"/>
  <c r="AR173" i="26"/>
  <c r="AS173" i="26"/>
  <c r="AT173" i="26"/>
  <c r="AU173" i="26"/>
  <c r="AV173" i="26"/>
  <c r="AW173" i="26"/>
  <c r="AX173" i="26"/>
  <c r="AY173" i="26"/>
  <c r="AZ173" i="26"/>
  <c r="BA173" i="26"/>
  <c r="BB173" i="26"/>
  <c r="BC173" i="26"/>
  <c r="BD173" i="26"/>
  <c r="BE173" i="26"/>
  <c r="BF173" i="26"/>
  <c r="BG173" i="26"/>
  <c r="BH173" i="26"/>
  <c r="BI173" i="26"/>
  <c r="BJ173" i="26"/>
  <c r="BK173" i="26"/>
  <c r="BL173" i="26"/>
  <c r="BM173" i="26"/>
  <c r="BN173" i="26"/>
  <c r="BO173" i="26"/>
  <c r="BP173" i="26"/>
  <c r="BQ173" i="26"/>
  <c r="BR173" i="26"/>
  <c r="BS173" i="26"/>
  <c r="BT173" i="26"/>
  <c r="BU173" i="26"/>
  <c r="BV173" i="26"/>
  <c r="BW173" i="26"/>
  <c r="BX173" i="26"/>
  <c r="BY173" i="26"/>
  <c r="BZ173" i="26"/>
  <c r="CA173" i="26"/>
  <c r="CB173" i="26"/>
  <c r="CC173" i="26"/>
  <c r="CD173" i="26"/>
  <c r="CE173" i="26"/>
  <c r="CF173" i="26"/>
  <c r="CG173" i="26"/>
  <c r="CH173" i="26"/>
  <c r="CI173" i="26"/>
  <c r="CJ173" i="26"/>
  <c r="CL173" i="26"/>
  <c r="Q173" i="26"/>
  <c r="R165" i="26"/>
  <c r="S165" i="26"/>
  <c r="T165" i="26"/>
  <c r="U165" i="26"/>
  <c r="W165" i="26"/>
  <c r="X165" i="26"/>
  <c r="Z165" i="26"/>
  <c r="AC165" i="26"/>
  <c r="AD165" i="26"/>
  <c r="AE165" i="26"/>
  <c r="AF165" i="26"/>
  <c r="AG165" i="26"/>
  <c r="AH165" i="26"/>
  <c r="AI165" i="26"/>
  <c r="AJ165" i="26"/>
  <c r="AK165" i="26"/>
  <c r="AL165" i="26"/>
  <c r="AM165" i="26"/>
  <c r="AN165" i="26"/>
  <c r="AO165" i="26"/>
  <c r="AP165" i="26"/>
  <c r="AQ165" i="26"/>
  <c r="AR165" i="26"/>
  <c r="AS165" i="26"/>
  <c r="AT165" i="26"/>
  <c r="AU165" i="26"/>
  <c r="AV165" i="26"/>
  <c r="AW165" i="26"/>
  <c r="AX165" i="26"/>
  <c r="AY165" i="26"/>
  <c r="AZ165" i="26"/>
  <c r="BA165" i="26"/>
  <c r="BB165" i="26"/>
  <c r="BC165" i="26"/>
  <c r="BD165" i="26"/>
  <c r="BE165" i="26"/>
  <c r="BF165" i="26"/>
  <c r="BG165" i="26"/>
  <c r="BH165" i="26"/>
  <c r="BI165" i="26"/>
  <c r="BJ165" i="26"/>
  <c r="BK165" i="26"/>
  <c r="BL165" i="26"/>
  <c r="BM165" i="26"/>
  <c r="BN165" i="26"/>
  <c r="BO165" i="26"/>
  <c r="BP165" i="26"/>
  <c r="BQ165" i="26"/>
  <c r="BR165" i="26"/>
  <c r="BS165" i="26"/>
  <c r="BT165" i="26"/>
  <c r="BU165" i="26"/>
  <c r="BV165" i="26"/>
  <c r="BW165" i="26"/>
  <c r="BX165" i="26"/>
  <c r="BY165" i="26"/>
  <c r="BZ165" i="26"/>
  <c r="CA165" i="26"/>
  <c r="CB165" i="26"/>
  <c r="CC165" i="26"/>
  <c r="CD165" i="26"/>
  <c r="CE165" i="26"/>
  <c r="CF165" i="26"/>
  <c r="CG165" i="26"/>
  <c r="CH165" i="26"/>
  <c r="CI165" i="26"/>
  <c r="CJ165" i="26"/>
  <c r="CL165" i="26"/>
  <c r="Q165" i="26"/>
  <c r="R149" i="26"/>
  <c r="S149" i="26"/>
  <c r="T149" i="26"/>
  <c r="U149" i="26"/>
  <c r="X149" i="26"/>
  <c r="Z149" i="26"/>
  <c r="AC149" i="26"/>
  <c r="AD149" i="26"/>
  <c r="AE149" i="26"/>
  <c r="AF149" i="26"/>
  <c r="AG149" i="26"/>
  <c r="AH149" i="26"/>
  <c r="AI149" i="26"/>
  <c r="AJ149" i="26"/>
  <c r="AK149" i="26"/>
  <c r="AL149" i="26"/>
  <c r="AM149" i="26"/>
  <c r="AN149" i="26"/>
  <c r="AO149" i="26"/>
  <c r="AP149" i="26"/>
  <c r="AQ149" i="26"/>
  <c r="AR149" i="26"/>
  <c r="AS149" i="26"/>
  <c r="AT149" i="26"/>
  <c r="AU149" i="26"/>
  <c r="AV149" i="26"/>
  <c r="AW149" i="26"/>
  <c r="AX149" i="26"/>
  <c r="AY149" i="26"/>
  <c r="AZ149" i="26"/>
  <c r="BA149" i="26"/>
  <c r="BB149" i="26"/>
  <c r="BC149" i="26"/>
  <c r="BD149" i="26"/>
  <c r="BE149" i="26"/>
  <c r="BF149" i="26"/>
  <c r="BG149" i="26"/>
  <c r="BH149" i="26"/>
  <c r="BI149" i="26"/>
  <c r="BJ149" i="26"/>
  <c r="BK149" i="26"/>
  <c r="BL149" i="26"/>
  <c r="BM149" i="26"/>
  <c r="BN149" i="26"/>
  <c r="BO149" i="26"/>
  <c r="BP149" i="26"/>
  <c r="BQ149" i="26"/>
  <c r="BR149" i="26"/>
  <c r="BS149" i="26"/>
  <c r="BT149" i="26"/>
  <c r="BU149" i="26"/>
  <c r="BV149" i="26"/>
  <c r="BW149" i="26"/>
  <c r="BX149" i="26"/>
  <c r="BY149" i="26"/>
  <c r="BZ149" i="26"/>
  <c r="CA149" i="26"/>
  <c r="CB149" i="26"/>
  <c r="CC149" i="26"/>
  <c r="CD149" i="26"/>
  <c r="CE149" i="26"/>
  <c r="CF149" i="26"/>
  <c r="CG149" i="26"/>
  <c r="CH149" i="26"/>
  <c r="CI149" i="26"/>
  <c r="CJ149" i="26"/>
  <c r="CL149" i="26"/>
  <c r="Q149" i="26"/>
  <c r="R140" i="26"/>
  <c r="S140" i="26"/>
  <c r="S166" i="26" s="1"/>
  <c r="T140" i="26"/>
  <c r="U140" i="26"/>
  <c r="W140" i="26"/>
  <c r="X140" i="26"/>
  <c r="Z140" i="26"/>
  <c r="AC140" i="26"/>
  <c r="AD140" i="26"/>
  <c r="AE140" i="26"/>
  <c r="AF140" i="26"/>
  <c r="AG140" i="26"/>
  <c r="AH140" i="26"/>
  <c r="AI140" i="26"/>
  <c r="AJ140" i="26"/>
  <c r="AK140" i="26"/>
  <c r="AL140" i="26"/>
  <c r="AM140" i="26"/>
  <c r="AN140" i="26"/>
  <c r="AO140" i="26"/>
  <c r="AP140" i="26"/>
  <c r="AQ140" i="26"/>
  <c r="AR140" i="26"/>
  <c r="AS140" i="26"/>
  <c r="AS166" i="26" s="1"/>
  <c r="AT140" i="26"/>
  <c r="AU140" i="26"/>
  <c r="AV140" i="26"/>
  <c r="AW140" i="26"/>
  <c r="AW166" i="26" s="1"/>
  <c r="AX140" i="26"/>
  <c r="AY140" i="26"/>
  <c r="AZ140" i="26"/>
  <c r="BA140" i="26"/>
  <c r="BB140" i="26"/>
  <c r="BC140" i="26"/>
  <c r="BD140" i="26"/>
  <c r="BE140" i="26"/>
  <c r="BF140" i="26"/>
  <c r="BG140" i="26"/>
  <c r="BH140" i="26"/>
  <c r="BI140" i="26"/>
  <c r="BJ140" i="26"/>
  <c r="BK140" i="26"/>
  <c r="BL140" i="26"/>
  <c r="BM140" i="26"/>
  <c r="BN140" i="26"/>
  <c r="BO140" i="26"/>
  <c r="BP140" i="26"/>
  <c r="BQ140" i="26"/>
  <c r="BR140" i="26"/>
  <c r="BS140" i="26"/>
  <c r="BT140" i="26"/>
  <c r="BU140" i="26"/>
  <c r="BV140" i="26"/>
  <c r="BW140" i="26"/>
  <c r="BX140" i="26"/>
  <c r="BY140" i="26"/>
  <c r="BZ140" i="26"/>
  <c r="CA140" i="26"/>
  <c r="CB140" i="26"/>
  <c r="CC140" i="26"/>
  <c r="CD140" i="26"/>
  <c r="CE140" i="26"/>
  <c r="CF140" i="26"/>
  <c r="CG140" i="26"/>
  <c r="CG166" i="26" s="1"/>
  <c r="CH140" i="26"/>
  <c r="CI140" i="26"/>
  <c r="CJ140" i="26"/>
  <c r="CL140" i="26"/>
  <c r="Q140" i="26"/>
  <c r="R133" i="26"/>
  <c r="S133" i="26"/>
  <c r="T133" i="26"/>
  <c r="U133" i="26"/>
  <c r="W133" i="26"/>
  <c r="X133" i="26"/>
  <c r="Z133" i="26"/>
  <c r="AC133" i="26"/>
  <c r="AD133" i="26"/>
  <c r="AE133" i="26"/>
  <c r="AF133" i="26"/>
  <c r="AG133" i="26"/>
  <c r="AH133" i="26"/>
  <c r="AI133" i="26"/>
  <c r="AJ133" i="26"/>
  <c r="AK133" i="26"/>
  <c r="AL133" i="26"/>
  <c r="AM133" i="26"/>
  <c r="AN133" i="26"/>
  <c r="AO133" i="26"/>
  <c r="AP133" i="26"/>
  <c r="AQ133" i="26"/>
  <c r="AR133" i="26"/>
  <c r="AS133" i="26"/>
  <c r="AT133" i="26"/>
  <c r="AU133" i="26"/>
  <c r="AV133" i="26"/>
  <c r="AW133" i="26"/>
  <c r="AX133" i="26"/>
  <c r="AY133" i="26"/>
  <c r="AZ133" i="26"/>
  <c r="BA133" i="26"/>
  <c r="BB133" i="26"/>
  <c r="BC133" i="26"/>
  <c r="BD133" i="26"/>
  <c r="BE133" i="26"/>
  <c r="BF133" i="26"/>
  <c r="BG133" i="26"/>
  <c r="BH133" i="26"/>
  <c r="BI133" i="26"/>
  <c r="BJ133" i="26"/>
  <c r="BK133" i="26"/>
  <c r="BL133" i="26"/>
  <c r="BM133" i="26"/>
  <c r="BN133" i="26"/>
  <c r="BO133" i="26"/>
  <c r="BP133" i="26"/>
  <c r="BQ133" i="26"/>
  <c r="BR133" i="26"/>
  <c r="BS133" i="26"/>
  <c r="BT133" i="26"/>
  <c r="BU133" i="26"/>
  <c r="BV133" i="26"/>
  <c r="BW133" i="26"/>
  <c r="BX133" i="26"/>
  <c r="BY133" i="26"/>
  <c r="BZ133" i="26"/>
  <c r="CA133" i="26"/>
  <c r="CB133" i="26"/>
  <c r="CC133" i="26"/>
  <c r="CD133" i="26"/>
  <c r="CE133" i="26"/>
  <c r="CF133" i="26"/>
  <c r="CG133" i="26"/>
  <c r="CH133" i="26"/>
  <c r="CI133" i="26"/>
  <c r="CJ133" i="26"/>
  <c r="CL133" i="26"/>
  <c r="Q133" i="26"/>
  <c r="R31" i="26"/>
  <c r="S31" i="26"/>
  <c r="T31" i="26"/>
  <c r="U31" i="26"/>
  <c r="U166" i="26" s="1"/>
  <c r="U169" i="26" s="1"/>
  <c r="X31" i="26"/>
  <c r="Z31" i="26"/>
  <c r="AC31" i="26"/>
  <c r="AD31" i="26"/>
  <c r="AD166" i="26" s="1"/>
  <c r="AE31" i="26"/>
  <c r="AF31" i="26"/>
  <c r="AG31" i="26"/>
  <c r="AH31" i="26"/>
  <c r="AI31" i="26"/>
  <c r="AJ31" i="26"/>
  <c r="AK31" i="26"/>
  <c r="AL31" i="26"/>
  <c r="AL166" i="26" s="1"/>
  <c r="AM31" i="26"/>
  <c r="AN31" i="26"/>
  <c r="AN166" i="26" s="1"/>
  <c r="AO31" i="26"/>
  <c r="AP31" i="26"/>
  <c r="AP166" i="26" s="1"/>
  <c r="AQ31" i="26"/>
  <c r="AR31" i="26"/>
  <c r="AS31" i="26"/>
  <c r="AT31" i="26"/>
  <c r="AT166" i="26" s="1"/>
  <c r="AU31" i="26"/>
  <c r="AV31" i="26"/>
  <c r="AW31" i="26"/>
  <c r="AX31" i="26"/>
  <c r="AX166" i="26" s="1"/>
  <c r="AY31" i="26"/>
  <c r="AZ31" i="26"/>
  <c r="BA31" i="26"/>
  <c r="BB31" i="26"/>
  <c r="BB166" i="26" s="1"/>
  <c r="BC31" i="26"/>
  <c r="BD31" i="26"/>
  <c r="BE31" i="26"/>
  <c r="BF31" i="26"/>
  <c r="BG31" i="26"/>
  <c r="BH31" i="26"/>
  <c r="BI31" i="26"/>
  <c r="BJ31" i="26"/>
  <c r="BJ166" i="26" s="1"/>
  <c r="BK31" i="26"/>
  <c r="BL31" i="26"/>
  <c r="BM31" i="26"/>
  <c r="BN31" i="26"/>
  <c r="BO31" i="26"/>
  <c r="BP31" i="26"/>
  <c r="BQ31" i="26"/>
  <c r="BR31" i="26"/>
  <c r="BR166" i="26" s="1"/>
  <c r="BS31" i="26"/>
  <c r="BT31" i="26"/>
  <c r="BT166" i="26" s="1"/>
  <c r="BU31" i="26"/>
  <c r="BV31" i="26"/>
  <c r="BV166" i="26" s="1"/>
  <c r="BW31" i="26"/>
  <c r="BX31" i="26"/>
  <c r="BY31" i="26"/>
  <c r="BZ31" i="26"/>
  <c r="BZ166" i="26" s="1"/>
  <c r="CA31" i="26"/>
  <c r="CB31" i="26"/>
  <c r="CB166" i="26" s="1"/>
  <c r="CC31" i="26"/>
  <c r="CD31" i="26"/>
  <c r="CE31" i="26"/>
  <c r="CF31" i="26"/>
  <c r="CG31" i="26"/>
  <c r="CH31" i="26"/>
  <c r="CH166" i="26" s="1"/>
  <c r="CI31" i="26"/>
  <c r="CJ31" i="26"/>
  <c r="CL31" i="26"/>
  <c r="Q31" i="26"/>
  <c r="Q188" i="26" s="1"/>
  <c r="Q190" i="26" s="1"/>
  <c r="Q199" i="26" s="1"/>
  <c r="W214" i="26"/>
  <c r="R21" i="26"/>
  <c r="S21" i="26"/>
  <c r="T21" i="26"/>
  <c r="U21" i="26"/>
  <c r="X21" i="26"/>
  <c r="X22" i="26" s="1"/>
  <c r="Z21" i="26"/>
  <c r="AC21" i="26"/>
  <c r="AD21" i="26"/>
  <c r="AE21" i="26"/>
  <c r="AF21" i="26"/>
  <c r="AG21" i="26"/>
  <c r="AH21" i="26"/>
  <c r="AI21" i="26"/>
  <c r="AJ21" i="26"/>
  <c r="AM21" i="26"/>
  <c r="AM22" i="26" s="1"/>
  <c r="AN21" i="26"/>
  <c r="AO21" i="26"/>
  <c r="AP21" i="26"/>
  <c r="AQ21" i="26"/>
  <c r="AQ22" i="26" s="1"/>
  <c r="AR21" i="26"/>
  <c r="AS21" i="26"/>
  <c r="AT21" i="26"/>
  <c r="AU21" i="26"/>
  <c r="AU22" i="26" s="1"/>
  <c r="AV21" i="26"/>
  <c r="AW21" i="26"/>
  <c r="AX21" i="26"/>
  <c r="AY21" i="26"/>
  <c r="AZ21" i="26"/>
  <c r="BA21" i="26"/>
  <c r="BB21" i="26"/>
  <c r="BC21" i="26"/>
  <c r="BC22" i="26" s="1"/>
  <c r="BD21" i="26"/>
  <c r="BE21" i="26"/>
  <c r="BF21" i="26"/>
  <c r="BG21" i="26"/>
  <c r="BG22" i="26" s="1"/>
  <c r="BH21" i="26"/>
  <c r="BI21" i="26"/>
  <c r="BJ21" i="26"/>
  <c r="BK21" i="26"/>
  <c r="BK22" i="26" s="1"/>
  <c r="BL21" i="26"/>
  <c r="BM21" i="26"/>
  <c r="BM22" i="26" s="1"/>
  <c r="BN21" i="26"/>
  <c r="BO21" i="26"/>
  <c r="BO22" i="26" s="1"/>
  <c r="BP21" i="26"/>
  <c r="BQ21" i="26"/>
  <c r="BR21" i="26"/>
  <c r="BS21" i="26"/>
  <c r="BS22" i="26" s="1"/>
  <c r="BT21" i="26"/>
  <c r="BU21" i="26"/>
  <c r="BU22" i="26" s="1"/>
  <c r="BU220" i="26" s="1"/>
  <c r="BV21" i="26"/>
  <c r="BW21" i="26"/>
  <c r="BW22" i="26" s="1"/>
  <c r="BX21" i="26"/>
  <c r="BY21" i="26"/>
  <c r="BZ21" i="26"/>
  <c r="CA21" i="26"/>
  <c r="CA22" i="26" s="1"/>
  <c r="CB21" i="26"/>
  <c r="CC21" i="26"/>
  <c r="CD21" i="26"/>
  <c r="CE21" i="26"/>
  <c r="CE22" i="26" s="1"/>
  <c r="CE220" i="26" s="1"/>
  <c r="CF21" i="26"/>
  <c r="CG21" i="26"/>
  <c r="CH21" i="26"/>
  <c r="CI21" i="26"/>
  <c r="CJ21" i="26"/>
  <c r="CL21" i="26"/>
  <c r="Q12" i="26"/>
  <c r="Q21" i="26"/>
  <c r="S12" i="26"/>
  <c r="T12" i="26"/>
  <c r="U12" i="26"/>
  <c r="W12" i="26"/>
  <c r="X12" i="26"/>
  <c r="Z12" i="26"/>
  <c r="AC12" i="26"/>
  <c r="AD12" i="26"/>
  <c r="AD22" i="26" s="1"/>
  <c r="AD220" i="26" s="1"/>
  <c r="AE12" i="26"/>
  <c r="AF12" i="26"/>
  <c r="AF22" i="26" s="1"/>
  <c r="AG12" i="26"/>
  <c r="AH12" i="26"/>
  <c r="AH22" i="26" s="1"/>
  <c r="AI12" i="26"/>
  <c r="AJ12" i="26"/>
  <c r="AM12" i="26"/>
  <c r="AN12" i="26"/>
  <c r="AN22" i="26" s="1"/>
  <c r="AO12" i="26"/>
  <c r="AP12" i="26"/>
  <c r="AP22" i="26" s="1"/>
  <c r="AQ12" i="26"/>
  <c r="AR12" i="26"/>
  <c r="AS12" i="26"/>
  <c r="AT12" i="26"/>
  <c r="AT22" i="26" s="1"/>
  <c r="AT220" i="26" s="1"/>
  <c r="AU12" i="26"/>
  <c r="AV12" i="26"/>
  <c r="AV22" i="26" s="1"/>
  <c r="AW12" i="26"/>
  <c r="AX12" i="26"/>
  <c r="AY12" i="26"/>
  <c r="AZ12" i="26"/>
  <c r="BA12" i="26"/>
  <c r="BB12" i="26"/>
  <c r="BC12" i="26"/>
  <c r="BD12" i="26"/>
  <c r="BE12" i="26"/>
  <c r="BF12" i="26"/>
  <c r="BF22" i="26" s="1"/>
  <c r="BG12" i="26"/>
  <c r="BH12" i="26"/>
  <c r="BH22" i="26" s="1"/>
  <c r="BI12" i="26"/>
  <c r="BJ12" i="26"/>
  <c r="BK12" i="26"/>
  <c r="BL12" i="26"/>
  <c r="BL22" i="26" s="1"/>
  <c r="BM12" i="26"/>
  <c r="BN12" i="26"/>
  <c r="BN22" i="26" s="1"/>
  <c r="BO12" i="26"/>
  <c r="BP12" i="26"/>
  <c r="BP22" i="26" s="1"/>
  <c r="BQ12" i="26"/>
  <c r="BR12" i="26"/>
  <c r="BS12" i="26"/>
  <c r="BT12" i="26"/>
  <c r="BT22" i="26" s="1"/>
  <c r="BU12" i="26"/>
  <c r="BV12" i="26"/>
  <c r="BV22" i="26" s="1"/>
  <c r="BW12" i="26"/>
  <c r="BX12" i="26"/>
  <c r="BY12" i="26"/>
  <c r="BZ12" i="26"/>
  <c r="CA12" i="26"/>
  <c r="CB12" i="26"/>
  <c r="CB22" i="26" s="1"/>
  <c r="CC12" i="26"/>
  <c r="CD12" i="26"/>
  <c r="CE12" i="26"/>
  <c r="CF12" i="26"/>
  <c r="CF22" i="26" s="1"/>
  <c r="CG12" i="26"/>
  <c r="CH12" i="26"/>
  <c r="CH22" i="26" s="1"/>
  <c r="CI12" i="26"/>
  <c r="CJ12" i="26"/>
  <c r="CJ22" i="26" s="1"/>
  <c r="CL12" i="26"/>
  <c r="R12" i="26"/>
  <c r="R22" i="26" s="1"/>
  <c r="W31" i="26"/>
  <c r="Z22" i="26"/>
  <c r="W116" i="26"/>
  <c r="CK116" i="26"/>
  <c r="W21" i="26"/>
  <c r="CL22" i="26"/>
  <c r="U22" i="26"/>
  <c r="U220" i="26" s="1"/>
  <c r="BG199" i="26"/>
  <c r="S22" i="26"/>
  <c r="CF219" i="26"/>
  <c r="AM219" i="26"/>
  <c r="CC199" i="26"/>
  <c r="BY199" i="26"/>
  <c r="BU199" i="26"/>
  <c r="BM199" i="26"/>
  <c r="BI199" i="26"/>
  <c r="BA199" i="26"/>
  <c r="CD199" i="26"/>
  <c r="BZ199" i="26"/>
  <c r="BN199" i="26"/>
  <c r="BB199" i="26"/>
  <c r="CB188" i="26"/>
  <c r="BX188" i="26"/>
  <c r="AZ188" i="26"/>
  <c r="AP219" i="26"/>
  <c r="CA199" i="26"/>
  <c r="BO199" i="26"/>
  <c r="BY22" i="26"/>
  <c r="BQ22" i="26"/>
  <c r="BE22" i="26"/>
  <c r="BA22" i="26"/>
  <c r="AS22" i="26"/>
  <c r="CE166" i="26"/>
  <c r="BS166" i="26"/>
  <c r="AI166" i="26"/>
  <c r="BX166" i="26"/>
  <c r="AZ166" i="26"/>
  <c r="BU166" i="26"/>
  <c r="BQ166" i="26"/>
  <c r="BA166" i="26"/>
  <c r="BA220" i="26" s="1"/>
  <c r="BC188" i="26"/>
  <c r="CC219" i="26"/>
  <c r="BY219" i="26"/>
  <c r="BU219" i="26"/>
  <c r="AO219" i="26"/>
  <c r="AK219" i="26"/>
  <c r="AC219" i="26"/>
  <c r="BD219" i="26"/>
  <c r="AO188" i="26"/>
  <c r="BR219" i="26"/>
  <c r="CI22" i="26"/>
  <c r="BV188" i="26"/>
  <c r="CK31" i="26"/>
  <c r="AV188" i="26"/>
  <c r="CD22" i="26"/>
  <c r="BZ22" i="26"/>
  <c r="BR22" i="26"/>
  <c r="BJ22" i="26"/>
  <c r="BB22" i="26"/>
  <c r="AX22" i="26"/>
  <c r="AJ22" i="26"/>
  <c r="CF188" i="26"/>
  <c r="BT188" i="26"/>
  <c r="AN188" i="26"/>
  <c r="AJ188" i="26"/>
  <c r="Z188" i="26"/>
  <c r="BV219" i="26"/>
  <c r="BJ219" i="26"/>
  <c r="BJ220" i="26" s="1"/>
  <c r="R219" i="26"/>
  <c r="AT188" i="26"/>
  <c r="BX199" i="26"/>
  <c r="AR22" i="26"/>
  <c r="Q22" i="26"/>
  <c r="AY22" i="26"/>
  <c r="AG22" i="26"/>
  <c r="AC22" i="26"/>
  <c r="CD166" i="26"/>
  <c r="BN166" i="26"/>
  <c r="BF166" i="26"/>
  <c r="AH166" i="26"/>
  <c r="U188" i="26"/>
  <c r="U190" i="26"/>
  <c r="U199" i="26" s="1"/>
  <c r="AS188" i="26"/>
  <c r="BS219" i="26"/>
  <c r="BK219" i="26"/>
  <c r="AQ219" i="26"/>
  <c r="CH199" i="26"/>
  <c r="BV199" i="26"/>
  <c r="BV220" i="26" s="1"/>
  <c r="AX199" i="26"/>
  <c r="BX22" i="26"/>
  <c r="AZ22" i="26"/>
  <c r="R169" i="26"/>
  <c r="R188" i="26" s="1"/>
  <c r="R190" i="26" s="1"/>
  <c r="R199" i="26" s="1"/>
  <c r="CD188" i="26"/>
  <c r="BP219" i="26"/>
  <c r="AG188" i="26"/>
  <c r="AO166" i="26"/>
  <c r="AK166" i="26"/>
  <c r="AG166" i="26"/>
  <c r="CK210" i="26"/>
  <c r="AH188" i="26"/>
  <c r="BY166" i="26"/>
  <c r="BD22" i="26"/>
  <c r="BL166" i="26"/>
  <c r="BS188" i="26"/>
  <c r="BX219" i="26"/>
  <c r="AV219" i="26"/>
  <c r="AN219" i="26"/>
  <c r="BW199" i="26"/>
  <c r="BS199" i="26"/>
  <c r="AO199" i="26"/>
  <c r="AK199" i="26"/>
  <c r="AG199" i="26"/>
  <c r="AW22" i="26"/>
  <c r="AO22" i="26"/>
  <c r="AE22" i="26"/>
  <c r="BH166" i="26"/>
  <c r="BD166" i="26"/>
  <c r="T166" i="26"/>
  <c r="T169" i="26" s="1"/>
  <c r="T188" i="26" s="1"/>
  <c r="T190" i="26" s="1"/>
  <c r="T199" i="26" s="1"/>
  <c r="T220" i="26" s="1"/>
  <c r="CL219" i="26"/>
  <c r="BQ219" i="26"/>
  <c r="BM219" i="26"/>
  <c r="BE219" i="26"/>
  <c r="BA219" i="26"/>
  <c r="Q219" i="26"/>
  <c r="BE199" i="26"/>
  <c r="T22" i="26"/>
  <c r="W219" i="26"/>
  <c r="AQ188" i="26"/>
  <c r="AE188" i="26"/>
  <c r="CC166" i="26"/>
  <c r="BM166" i="26"/>
  <c r="BE166" i="26"/>
  <c r="AC166" i="26"/>
  <c r="Y220" i="26"/>
  <c r="Y218" i="26"/>
  <c r="CG188" i="26"/>
  <c r="CC188" i="26"/>
  <c r="AW188" i="26"/>
  <c r="CA166" i="26"/>
  <c r="BK166" i="26"/>
  <c r="BK220" i="26" s="1"/>
  <c r="AM166" i="26"/>
  <c r="CK21" i="26"/>
  <c r="AS220" i="26"/>
  <c r="CD220" i="26"/>
  <c r="AO220" i="26"/>
  <c r="Q220" i="26" l="1"/>
  <c r="BQ220" i="26"/>
  <c r="BN220" i="26"/>
  <c r="AZ220" i="26"/>
  <c r="BB220" i="26"/>
  <c r="BT220" i="26"/>
  <c r="AU220" i="26"/>
  <c r="BR220" i="26"/>
  <c r="S169" i="26"/>
  <c r="S188" i="26" s="1"/>
  <c r="S190" i="26" s="1"/>
  <c r="S199" i="26" s="1"/>
  <c r="S220" i="26"/>
  <c r="AW220" i="26"/>
  <c r="R220" i="26"/>
  <c r="CH220" i="26"/>
  <c r="AE220" i="26"/>
  <c r="BX220" i="26"/>
  <c r="CF220" i="26"/>
  <c r="W22" i="26"/>
  <c r="CK12" i="26"/>
  <c r="BS220" i="26"/>
  <c r="BO220" i="26"/>
  <c r="AM220" i="26"/>
  <c r="CK133" i="26"/>
  <c r="CL188" i="26"/>
  <c r="CL220" i="26" s="1"/>
  <c r="BY188" i="26"/>
  <c r="BY220" i="26" s="1"/>
  <c r="BQ188" i="26"/>
  <c r="BM188" i="26"/>
  <c r="BM220" i="26" s="1"/>
  <c r="BI188" i="26"/>
  <c r="BE188" i="26"/>
  <c r="BE220" i="26" s="1"/>
  <c r="AK188" i="26"/>
  <c r="AK220" i="26" s="1"/>
  <c r="AC188" i="26"/>
  <c r="AC220" i="26" s="1"/>
  <c r="CJ218" i="26"/>
  <c r="CK218" i="26" s="1"/>
  <c r="CK217" i="26"/>
  <c r="CI166" i="26"/>
  <c r="BO166" i="26"/>
  <c r="BG166" i="26"/>
  <c r="BG220" i="26" s="1"/>
  <c r="AY166" i="26"/>
  <c r="AY220" i="26" s="1"/>
  <c r="AE166" i="26"/>
  <c r="CK140" i="26"/>
  <c r="CK173" i="26"/>
  <c r="V188" i="26"/>
  <c r="V219" i="26"/>
  <c r="CK198" i="26"/>
  <c r="V166" i="26"/>
  <c r="Q166" i="26"/>
  <c r="Q169" i="26" s="1"/>
  <c r="CB199" i="26"/>
  <c r="CB220" i="26" s="1"/>
  <c r="BP199" i="26"/>
  <c r="BP220" i="26" s="1"/>
  <c r="BL199" i="26"/>
  <c r="CK199" i="26" s="1"/>
  <c r="BH199" i="26"/>
  <c r="BH220" i="26" s="1"/>
  <c r="BD199" i="26"/>
  <c r="BD220" i="26" s="1"/>
  <c r="AR199" i="26"/>
  <c r="AR220" i="26" s="1"/>
  <c r="CK190" i="26"/>
  <c r="CK42" i="26"/>
  <c r="CK149" i="26"/>
  <c r="CK207" i="26"/>
  <c r="AV166" i="26"/>
  <c r="AV220" i="26" s="1"/>
  <c r="AR166" i="26"/>
  <c r="AF166" i="26"/>
  <c r="AF220" i="26" s="1"/>
  <c r="Z166" i="26"/>
  <c r="Z220" i="26" s="1"/>
  <c r="BZ219" i="26"/>
  <c r="BZ220" i="26" s="1"/>
  <c r="BN219" i="26"/>
  <c r="BB219" i="26"/>
  <c r="CI188" i="26"/>
  <c r="CI220" i="26" s="1"/>
  <c r="CA188" i="26"/>
  <c r="CA220" i="26" s="1"/>
  <c r="W166" i="26"/>
  <c r="CG22" i="26"/>
  <c r="CG220" i="26" s="1"/>
  <c r="CC22" i="26"/>
  <c r="CC220" i="26" s="1"/>
  <c r="BI22" i="26"/>
  <c r="AI22" i="26"/>
  <c r="AI220" i="26" s="1"/>
  <c r="BW166" i="26"/>
  <c r="BW220" i="26" s="1"/>
  <c r="BC166" i="26"/>
  <c r="BC220" i="26" s="1"/>
  <c r="X166" i="26"/>
  <c r="X220" i="26" s="1"/>
  <c r="CG219" i="26"/>
  <c r="AW219" i="26"/>
  <c r="AG219" i="26"/>
  <c r="AG220" i="26" s="1"/>
  <c r="CK169" i="26"/>
  <c r="BR188" i="26"/>
  <c r="BN188" i="26"/>
  <c r="AP188" i="26"/>
  <c r="AP220" i="26" s="1"/>
  <c r="AL188" i="26"/>
  <c r="AL220" i="26" s="1"/>
  <c r="BR199" i="26"/>
  <c r="BF199" i="26"/>
  <c r="BF220" i="26" s="1"/>
  <c r="AN199" i="26"/>
  <c r="AN220" i="26" s="1"/>
  <c r="BI166" i="26"/>
  <c r="CK165" i="26"/>
  <c r="CK175" i="26"/>
  <c r="W177" i="26"/>
  <c r="BI220" i="26" l="1"/>
  <c r="V220" i="26"/>
  <c r="CK166" i="26"/>
  <c r="CK188" i="26"/>
  <c r="CK22" i="26"/>
  <c r="W220" i="26"/>
  <c r="BL220" i="26"/>
  <c r="CK177" i="26"/>
  <c r="W188" i="26"/>
  <c r="CJ219" i="26"/>
  <c r="CJ220" i="26" s="1"/>
  <c r="CK219" i="26" l="1"/>
  <c r="CK220" i="26"/>
</calcChain>
</file>

<file path=xl/sharedStrings.xml><?xml version="1.0" encoding="utf-8"?>
<sst xmlns="http://schemas.openxmlformats.org/spreadsheetml/2006/main" count="1123" uniqueCount="864">
  <si>
    <t>I C L D.</t>
  </si>
  <si>
    <t>REGALIAS PETROLERAS</t>
  </si>
  <si>
    <t>A.C.P.M.</t>
  </si>
  <si>
    <t>DEGUELLO GANADO MAYOR</t>
  </si>
  <si>
    <t>ESTAMPILLAS   DEL     ORDEN      DEPARTAMENTAL.</t>
  </si>
  <si>
    <t>4% IVA TELEFONIA   .   MOVIL</t>
  </si>
  <si>
    <t>F.S.C.</t>
  </si>
  <si>
    <t>1% MEDIO AMBIENTE</t>
  </si>
  <si>
    <t>DIRECTAS</t>
  </si>
  <si>
    <t>A.P.y.S.B.</t>
  </si>
  <si>
    <t>ADULTO MAYOR</t>
  </si>
  <si>
    <t>CULTURA</t>
  </si>
  <si>
    <t>DLLO DEPARTAMENTAL</t>
  </si>
  <si>
    <t>DLLO FROTERIZO</t>
  </si>
  <si>
    <t>SEGURIDAD ALIMENTARIA Y DESARROLLO RURAL</t>
  </si>
  <si>
    <t>ESTAMPILLA BOMBERIL</t>
  </si>
  <si>
    <t>S- G- P. AGUA POTABLE Y S.B.</t>
  </si>
  <si>
    <t>VIGENCIA</t>
  </si>
  <si>
    <t>RESPONSABLE</t>
  </si>
  <si>
    <t>EDUCACION</t>
  </si>
  <si>
    <t>RENDIMIENTO FIN.  DLLO DEPARTAMENTAL</t>
  </si>
  <si>
    <t>RENDIMIENTO FINANCI  - DLLO FROTERIZO</t>
  </si>
  <si>
    <t>RENDIMIENTO FINANCI  -  ADULTO MAYOR</t>
  </si>
  <si>
    <t>FONDO ROTATORIO DE ESTUPEFACIENTES</t>
  </si>
  <si>
    <t>ETESA-  PREMIOS CADUCOS (NO COBRADOS)</t>
  </si>
  <si>
    <t>COLJUEGOS EICE 75% INVERSION</t>
  </si>
  <si>
    <t>NOMBRE INDICADOR</t>
  </si>
  <si>
    <t>VALOR ACTUAL (31 dic/15)</t>
  </si>
  <si>
    <t>NOMBRE DEL INDICADOR</t>
  </si>
  <si>
    <t>INDICADOR ESPERADO DE LA META</t>
  </si>
  <si>
    <t>INDICADOR DEL PROYECTO (PRODUCTO)</t>
  </si>
  <si>
    <t>METAS  (2016 - 2019)</t>
  </si>
  <si>
    <t>PROYECTOS</t>
  </si>
  <si>
    <t>INDICADOR ESPERADO DE LA META DE PRODUCTO</t>
  </si>
  <si>
    <t>INDICADOR DE PRODUCTO</t>
  </si>
  <si>
    <t>OBJETIVO DEL SUBPROGRAMA</t>
  </si>
  <si>
    <t>SUBPROGRAMA</t>
  </si>
  <si>
    <t>OBJETIVO PROGRAMA</t>
  </si>
  <si>
    <t>PROGRAMA</t>
  </si>
  <si>
    <t>SECTOR</t>
  </si>
  <si>
    <t>METAS DE PRODUCTO CUATRIENIO (2016 - 2019)</t>
  </si>
  <si>
    <t>DIMENSIÓN</t>
  </si>
  <si>
    <t>LICORES, VINOS, APERITIVOS Y SIMILARES</t>
  </si>
  <si>
    <t>ASEGURAMIENTO</t>
  </si>
  <si>
    <t>PRESTACION SERVICIOS</t>
  </si>
  <si>
    <t>FUNCIONAMEINTO</t>
  </si>
  <si>
    <t>FONDO DE INVESTIGACION</t>
  </si>
  <si>
    <t>FONDO CAPACITACION EMPLEADOS</t>
  </si>
  <si>
    <t>37%   PRODUCCION   NACIOAL.  PARA LA SALUD</t>
  </si>
  <si>
    <t>37%   PRODUCCION   EXTRANJERA.  PARA LA SALUD</t>
  </si>
  <si>
    <t>IVA   CERVEZA   PRODUCCION  NACIONAL.      PARA LA SALUD</t>
  </si>
  <si>
    <t>IVA   CERVEZA  PRODUCCION   EXTRANJERA.  PARA LA SALUD</t>
  </si>
  <si>
    <t>IMPUESTO CONSUMO  CIGARRILLO Y TABACO.   PARA  SALUD</t>
  </si>
  <si>
    <t>PROD.  NACIONAL COMPONENTE ESPECIFICO</t>
  </si>
  <si>
    <t>PROD.  EXTRANJERA COMPONENTE AD VALOREM</t>
  </si>
  <si>
    <t>DERECHO DE EXPLOTACION DE JUEGOS Y AZAR.  PARA SALUD</t>
  </si>
  <si>
    <t>APUESTAS PERMANENTES O CHANCE</t>
  </si>
  <si>
    <t>S A L U D.</t>
  </si>
  <si>
    <t xml:space="preserve"> PRESTA. SERV. POBLA. POBRE NO AFILIADA      </t>
  </si>
  <si>
    <t>SISTEMA GRAL DE PARTICIPACINES.</t>
  </si>
  <si>
    <t>MONOPOLIO DE LICORES Y ALCOHOLES POTABLES</t>
  </si>
  <si>
    <t>37% PARTICIPACION DE LA SALUD</t>
  </si>
  <si>
    <t>NACIONAL</t>
  </si>
  <si>
    <t>EXTRANJERA</t>
  </si>
  <si>
    <t>14% PARTICIPACION DE LA SALUD</t>
  </si>
  <si>
    <t>RENDI. FINAN. S. PUB.</t>
  </si>
  <si>
    <t>RENDI. FINAN. PRES. SERVICIOS.</t>
  </si>
  <si>
    <t>RENDI. FINAN. FONDO INVERSION SALUD</t>
  </si>
  <si>
    <t>S  A  L  U  D.</t>
  </si>
  <si>
    <t>SISTEMA GENERAL DE PARTICIPACIONES.</t>
  </si>
  <si>
    <t>14% PARTICIPACION DE EDUCACION</t>
  </si>
  <si>
    <t>EXTRANJERO</t>
  </si>
  <si>
    <t>RENDIMIENTO FINANCI  - SEGURIDA ALIMENTARIA</t>
  </si>
  <si>
    <t>RENDI. FINAN. ACPM</t>
  </si>
  <si>
    <t>IMPUESTO A LOTERIAS FORANEAS</t>
  </si>
  <si>
    <t>ANTONIO OSORIO</t>
  </si>
  <si>
    <t>SANDRA TEHERAN</t>
  </si>
  <si>
    <t>JAIME CONRRADO</t>
  </si>
  <si>
    <t>HAROLD MORA</t>
  </si>
  <si>
    <t>LUIS CARLOS GUEVARA</t>
  </si>
  <si>
    <t>ALEXANDER VELA</t>
  </si>
  <si>
    <t xml:space="preserve">  TOTAL   VIGENCIA     POAI    2018</t>
  </si>
  <si>
    <t>DAVID UREÑA</t>
  </si>
  <si>
    <t>NIT. 800.094.164-4</t>
  </si>
  <si>
    <t>SISTEMA INTEGRADO DE GESTIÓN</t>
  </si>
  <si>
    <t>PLAN OPERATIVO ANUAL DE INVERSIÓN    2018</t>
  </si>
  <si>
    <t>JUNTOS POR UN GOBIERNO EFECTIVO Y CERCANO A LA GENTE</t>
  </si>
  <si>
    <t xml:space="preserve"> PAZ Y COOPERACION SIN FRONTERAS</t>
  </si>
  <si>
    <t>INTEGRACION Y COOPERACION FRONTERIZA</t>
  </si>
  <si>
    <t>Fortalecer la institucionalidad y el desarrollo económico sostenible del departamento y de las zonas transnacionales de frontera, mediante el apoyo a la implementación de una gestión coordinada de fronteras</t>
  </si>
  <si>
    <t>INTEGRACION Y COPERACION PARA LA TRANSFORMACION FRONTERIZA</t>
  </si>
  <si>
    <t>Fortalecer la institucionalidad social y pública del departamento para generar capacidades locales que aporten al desarrollo integral  sostenible bajo los principios de planificación y concurrencia de inversión con los municipios fronterizos en articulación con el plan nacional de fronteras</t>
  </si>
  <si>
    <t>No.  DE  ACTIVIDADES O PROCESOS REALIZADAS</t>
  </si>
  <si>
    <t xml:space="preserve">FORTALECIMIENTO INSTITUCIONAL A LA ARTICULACION  PROCESOS DE COOPERACIÓN FRONTERIZA EN EL CONTEXTO AMAZONICO EN EL DEPARTAMENTO DE PUTUMAYO </t>
  </si>
  <si>
    <t>No. DE PROCESOS FORTALECIDOS</t>
  </si>
  <si>
    <t>MEJORAR LAS CAPACIDADES DEPARTAMENTALES Y MUNICIPALES PARA LA FORMULACION Y GESTIÓN DE PROYECTOS Y PROCESOS DE COPERACION, EN EL DEPARTAMENTO DEL PUTUMAYO</t>
  </si>
  <si>
    <t>No. DE ACTIVIDADES REALIZADAS</t>
  </si>
  <si>
    <t>APOYAR A LAS COMUNIDADES Y ORGANIZACIONES EN TEMAS FRONTERIZOS PARA LOGRAR UNA MAYOR PARTICIPACIÓN, CON ENFONQUE  DE POLITICA INTEGRAL  DIFERENCIAL, EN EL DEAPARTAMENTO DEL PUTUMAYO</t>
  </si>
  <si>
    <t xml:space="preserve">MEJORAR EL INTERCAMBIO DE BIENES Y SERVICIOS, CON LOS PAISES FRONTERIZOS, EN DEPARTAMENTO DEL PUTUMAYO </t>
  </si>
  <si>
    <t>No. DE INICIATIVAS APOYADAS</t>
  </si>
  <si>
    <t>ELIZABETH ORTEGA ERAZO</t>
  </si>
  <si>
    <t>BUEN GOBIERNO</t>
  </si>
  <si>
    <t>FORTALECIMIENTO INSTITUCIONAL TERRITORIAL</t>
  </si>
  <si>
    <t>Integrar a las instituciones mediante plataformas tecnológicas, fortaleciendo las finanzas de las instituciones, la planificación y conocimiento del territorio y para una gestión con calidad</t>
  </si>
  <si>
    <t>FINANZAS TERRITORIALES</t>
  </si>
  <si>
    <t>GOBIERNO EN LINEA PARA LA  CIUDADANIA Y BUEN GOBIERNO</t>
  </si>
  <si>
    <t>MECANISMOS DE PLANIFICACION</t>
  </si>
  <si>
    <t xml:space="preserve">Incrementar los ICLD del departamento para  facilitar el funcionamiento ágil y oportuno de la administración departamental e incrementar la inversión de los sectores deprimidos financieramente. </t>
  </si>
  <si>
    <t>Consolidar un modelo de ordenamiento territorial a través de  herramientas de  planificación, acorde a nuestra condición Andino Amazónica que garantice las condiciones socio-económicas de los putumayenses.</t>
  </si>
  <si>
    <t>Porcentaje de ingresos corrientes incrementado.</t>
  </si>
  <si>
    <t>100% de los Municipios y el departamento con herramientas de planificación integradas y actualizadas a las condiciones actuales del territorio.</t>
  </si>
  <si>
    <t>Herramientas construidas o actualizadas</t>
  </si>
  <si>
    <t>FORTALECIMIENTO DEL SISTEMA DE TRANSITO DEPARTAMENTAL</t>
  </si>
  <si>
    <t>SISTEMA DE TRANSITO</t>
  </si>
  <si>
    <t>FORTALECIMIENTO DE LAS FINANZAS TERRITORIALES</t>
  </si>
  <si>
    <t>PORCENTAJE DE INGRESOS CORRIENTES INCREMENTADO</t>
  </si>
  <si>
    <t>ANTONIO  OSORIO NOGUERA</t>
  </si>
  <si>
    <t>GIOVANNY IBARRA VALLEJO</t>
  </si>
  <si>
    <t>MANTENIIMIENTO Y SOSTENIBILIDAD DEL SISTEMA DE GESTION DE LA CALIDAD</t>
  </si>
  <si>
    <t>MANTENER LAS 4 ACTIVIDADES CERTIFICADAS DEL SISTEMA DE GESTIÓN DE CALIDAD</t>
  </si>
  <si>
    <t>ACTIVIDADES MANTENIDAS Y FORTALECIDAS</t>
  </si>
  <si>
    <t>FORTALECIMIENTO  DEL BANCO DE PROYECTOS DEPARTAMENTAL Y LOS 13 BANCOS DE PROYECTOS MUNICIPALES</t>
  </si>
  <si>
    <t>CONSOLIDACIÓN  DE LINEAMIENTOS DEPARTAMENTALES PARA EL ORDENAMIENTO TERRITORIAL  MUNICIPAL</t>
  </si>
  <si>
    <t>APOYO A INICIATIVAS   ENCAMINADAS AL ORDENAMIENTO TERRITORIAL REGIONALES Y LOCALES</t>
  </si>
  <si>
    <t>FORTALECIMIENTO DEL CONSEJO TERRITORIAL DE PLANEACION (CTP) DEL DEPARTAMENO DE PUTUMAYO.</t>
  </si>
  <si>
    <t>NUMERO DE BANCOS TERRITORIALES FORTALECIDOS POR AÑO</t>
  </si>
  <si>
    <t>LINEAMIENTOS</t>
  </si>
  <si>
    <t>ESTRATEGIAS ADOPTADAS</t>
  </si>
  <si>
    <t>Consejo territoril de planeación CTP, frotalcido</t>
  </si>
  <si>
    <t>JUNTOS CONSTRUYENDO Y FORTALECIENDO CAPACIDADES PARA TRANSFORMAR.</t>
  </si>
  <si>
    <t xml:space="preserve">CONSTRUCCION DE PAZ , SEGURIDAD Y ACCESO A LA JUSTICIA </t>
  </si>
  <si>
    <t xml:space="preserve">PUTUMAYO COMPROMETIDO CON LAS VÍCTIMAS </t>
  </si>
  <si>
    <t>Apoyar la implementación  de la política publica de asistencia, atención y reparación integral de la población víctima.</t>
  </si>
  <si>
    <t xml:space="preserve">FORTALECIMIENTO DE LAS INSTANCIAS DEPARTAMENTALES Y MUNICIPALES PARA LA IMPLEMENTACIÓN DE MEDIDAS DE ATENCIÓN A LA POBLACIÓN VÍCTIMA. </t>
  </si>
  <si>
    <t>Dinamizar las competencias departamentales y municipales que contribuyan al acceso de derechos de la población victima</t>
  </si>
  <si>
    <t>No. de servidores públicos fortalecidos para apoyar la garantía de derechos</t>
  </si>
  <si>
    <t xml:space="preserve">FORTALECIMIENTO A LAS INSTANCIAS DEL SISTEMA DEPARTAMENTAL Y MUNICIPAL Y A LA MESA DEPARTAMENTAL DE VÍCTIMAS   </t>
  </si>
  <si>
    <t>No. de personas y funcionarios capacitados por año</t>
  </si>
  <si>
    <t>DERECHOS HUMANOS</t>
  </si>
  <si>
    <t>Velar por la aplicación de las políticas públicas y las estrategias de divulgación, prevención, protección y respeto, para garantizar y defender los derechos humanos y derecho internacional humanitario.</t>
  </si>
  <si>
    <t>PREVENCIÓN DE LOS FACTORES DE VIOLACIÓN  DE  LOS  DERECHOS HUMANOS E IMPLEMENTACIÓN DE ESTRATEGIAS PARA LA SUSTITUCIÓN DE CULTIVOS DE USO ILÍCITO.</t>
  </si>
  <si>
    <t>Desarrollar estrategias que permitan prevenir factores de riesgos (amenazas y vulnerabilidades) que amenacen los derechos de los habitantes del Departamento del Putumayo</t>
  </si>
  <si>
    <t xml:space="preserve">No. personas atendidas </t>
  </si>
  <si>
    <t>CAPACITACIÓN EN LA FORMULACIÓN DE PLANES DE ACCIÓN EN DDHH EN LOS MUNICIPIOS DEL DEPARTAMENTO DEL PUTUMAYO</t>
  </si>
  <si>
    <t>NUMERO DE PERSONAS CAPACITADAS.</t>
  </si>
  <si>
    <t>No. de municipios apoyados con atención humanitaria</t>
  </si>
  <si>
    <t>APOYO COMPLEMENTARIO A LA ATENCION HUMANITARIA</t>
  </si>
  <si>
    <t>No. de personas apoyadas</t>
  </si>
  <si>
    <t>No. de municipios apoyados con caracterización</t>
  </si>
  <si>
    <t>FORTALECIMIENTO DEL SISTEMA DE INFORMACIÓN A TRAVES DE LA CARACTERIZACIÓN DE LA POBLACIÓN VÍCTIMA</t>
  </si>
  <si>
    <t>No de personas apoyadas</t>
  </si>
  <si>
    <t>CONVIVENCIA Y SEGURIDAD CIUDADANA</t>
  </si>
  <si>
    <t>Proteger a los Putumayeneses y extranjeros que se encuentren en el territorio, 
en su vida, integridad, libertad y patrimonio económico,
a través de la reducción y la sanción del delito y del crimen violento,
y la promoción de la convivencia en la sociedad</t>
  </si>
  <si>
    <t>FORTALECIMIENTO DE LA FUERZA Y AUTORIDADES</t>
  </si>
  <si>
    <t>Mejorar presencia,  respuesta, capacidad de disuasión  y de investigación.</t>
  </si>
  <si>
    <t xml:space="preserve">Número personas atendidas </t>
  </si>
  <si>
    <t>APOYO A INSTITUCIONES DE LA FUERZA PÚBLICA Y AURORIDADES EN EL DEPARTAMENTO DE PUTUMAYO.</t>
  </si>
  <si>
    <t>NUMERO DE PERSONAS APOYADAS ANUALMENTE</t>
  </si>
  <si>
    <t>CULTURA DE LEGALIDAD Y CONVIVENCIA EN EL DEPARTAMENTO</t>
  </si>
  <si>
    <t>Lograr comportamientos sociales colectivos de apego a la ley y normas básicas de convivencia</t>
  </si>
  <si>
    <t>Número personas capacitadas</t>
  </si>
  <si>
    <t>FORMULACIÓN DEL PLAN DE SEGURIDAD Y CONVIVENCIA CIUDADANA DEL DEPARTAMENTO DEL PUTUMAYO.</t>
  </si>
  <si>
    <t xml:space="preserve">No. DE PERSONAS ATENDIDAS </t>
  </si>
  <si>
    <t>FORTALECIMIENTO DEL SISTEMA DE ACCESO A LA JUSTICIA FORMAL, NO FORMAL Y JUSTICIA CON ENFORQUE ETNICO.</t>
  </si>
  <si>
    <t>Incrementar la judicialización de los responsables del delito, la orientación y aten¬ción a víctimas de delitos graves.</t>
  </si>
  <si>
    <t>APOYO A RECOMPENSAS EN EL DEPARTAMENTO DE PUTUMAYO.</t>
  </si>
  <si>
    <t>INFRAESTRUCTURA PARA FORTALECER EL TEJIDO SOCIAL.</t>
  </si>
  <si>
    <t>Mejorar la infraestructura social que permita fortalecer el tejido social de la poblacion del departamento de putumayo</t>
  </si>
  <si>
    <t>ESPACIOS PUBLICOS PARA LA PAZ, LA SEGURIDAD Y LA CONVICNECIA CIUDADANA.</t>
  </si>
  <si>
    <t>Mejorar la infraestructura para la paz, la seguridad y la convivencia ciudadana.</t>
  </si>
  <si>
    <t>Numero de personas atendidas</t>
  </si>
  <si>
    <t>APOYO A LA INFRAESTRUCTURA PARA LA PAZ , LA SEGURIDAD Y LA CONVIVENCIA CIUDADANA EN EL DEPARTAMENTO DE PUTUMAYO.</t>
  </si>
  <si>
    <t>CUIDADO AMBIENTAL Y EQUILIBRIO ECOLOGICO</t>
  </si>
  <si>
    <t>GESTION DEL RIESGO</t>
  </si>
  <si>
    <t>GESTION DE RIESGO DE DESASTRES</t>
  </si>
  <si>
    <t>Mejorar  la gestion de riesgo de desastres en el departamento del putumayo</t>
  </si>
  <si>
    <t>CONOCIMIENTO DEL RIESGO</t>
  </si>
  <si>
    <t>Fortalecer el conocimiento del riesgo en el departamento del putumayo</t>
  </si>
  <si>
    <t>No. de personas atendidas en conocimiento del riesgo</t>
  </si>
  <si>
    <t>APOYO A LA SOCIALIZACIÓN DEL RIESGO EN EL DEPARTAMENTO DEL PUTUMAYO.</t>
  </si>
  <si>
    <t>No. de personas con información acerca de riesgos.</t>
  </si>
  <si>
    <t>REDUCCION DE RIESGOS DE DESASTRES</t>
  </si>
  <si>
    <t>Reducir el riesgo en el departamento del putumayo mediante obras estructurales</t>
  </si>
  <si>
    <t>No. de personas atendidas con reduccion de riesgo</t>
  </si>
  <si>
    <t>APOYO A L A REDUCCIÓN DE RIESGOS EN EL DEPARTAMENTO DEL PUTUMAYO</t>
  </si>
  <si>
    <t>No. de personas atendidas con reducción del riesgo</t>
  </si>
  <si>
    <t>PREPARACION Y MANEJO DE DESASTRES</t>
  </si>
  <si>
    <t>Mejorar la capacidad de respuesta frente a emergencias y desastres</t>
  </si>
  <si>
    <t>No.de personas atendidas</t>
  </si>
  <si>
    <t>IMPLEMENTACIÓN DE SISTEMAS DE ALERTA TEMPRANA EN EL DEPARTAMENTO DE PUTUMAYO.</t>
  </si>
  <si>
    <t>No. de personas atendidas con planes comunitarios</t>
  </si>
  <si>
    <t>FORMULACIÓN DE PLANES COMUNITARIOS FRENTE A EVENTOS RECURRENTES COMO INUNDACIONES O CRECIENTES SÚBITAS.</t>
  </si>
  <si>
    <t>No. de personas atendidas con alertas tempranas</t>
  </si>
  <si>
    <t>FORTALECIMIENTO DEL SISTEMA DEPARTAMENTAL Y MUNICIPAlES DE GESTION DE RIESGOS DE DESASTRES</t>
  </si>
  <si>
    <t>Fortalecer el sistema de gestion de riesgos de desastres en el departamento de putumayo</t>
  </si>
  <si>
    <t>FORTALECIMIENTO  DE LOS GRUPOS DE SOCORRO DEL DEPARTAMENTO DE PUTUMAYO</t>
  </si>
  <si>
    <t>No.de socorristas atendidos en dotación</t>
  </si>
  <si>
    <t>FORTALECIMIENTO A LA SALA DE CRISIS DEL DEPARTAMENTO DEL PUTUMAYO</t>
  </si>
  <si>
    <t xml:space="preserve">No. de personas atendidas </t>
  </si>
  <si>
    <t>IMPLEMENTACIÓN DE LA RED DEPARTAMENTAL DE COMUNICACIONES PARA EMERGENCIAS Y DESASTRES.</t>
  </si>
  <si>
    <t>COLECTIVIDAD Y ASOCIATIVIDAD CIUDADANA</t>
  </si>
  <si>
    <t>Otorgar a las comunidades, instituciones y grupos organizados las herramientas necesarias para el ejercicio permanente del desarrollo económico, político y social dentro de la asociatividad ciudadana.</t>
  </si>
  <si>
    <t>FORTALECIMIENTO DE LAS ORGANIZACIONES SOCIALES, COMUNITARIAS Y RELIGIOSAS DE LIBRE CULTO</t>
  </si>
  <si>
    <t>Fortalecer la capacidad de gestión y operación de las organizaciones sin ánimo de lucro en su colaboración con el estado para garantizar los derechos de las comunidades.</t>
  </si>
  <si>
    <t>Número de organizaciones fortalecidas.</t>
  </si>
  <si>
    <t xml:space="preserve">No. DE ORGANIZACIONES FORTALECIDAS </t>
  </si>
  <si>
    <t>ETNIAS</t>
  </si>
  <si>
    <t>PERVIVENCIA ETNICA Y CULTURAL</t>
  </si>
  <si>
    <t xml:space="preserve">DERECHOS Y PARTICIPACION DE LOS PUEBLOS INDIGENAS </t>
  </si>
  <si>
    <t xml:space="preserve">FORTALECIMIENTO ORGANIZACIONAL DE LOS PUEBLOS INDIGENAS DEL DEPARTAMENTO DEL PUTUMAYO </t>
  </si>
  <si>
    <t xml:space="preserve">Pueblos Indigenas fortalecidos </t>
  </si>
  <si>
    <t xml:space="preserve">FORTALECIMIENTO DEL  GOBIERNO PROPIO DE LOS PUEBLOS INDIGENAS DEL DEPARTAMENTO DEL PUTUMAYO </t>
  </si>
  <si>
    <t xml:space="preserve">pueblos Indigenas fortalecidos en su sistema de justicia propia  </t>
  </si>
  <si>
    <t xml:space="preserve">APOYO A LA CARACTERIZACION DE LOS PUEBLOS INDIGENAS DEL DEPARTAMENTO DEL PUTUMAYO </t>
  </si>
  <si>
    <t>comunidad Indigena caracterizada</t>
  </si>
  <si>
    <t>APOYO PARA LA FORMULACION DE ESTUDIOS  ETNOLOGICOS DE LAS COMUNIDADES  INDIGENAS DEL DEPARTAMENTO DEL PUTUMAYO</t>
  </si>
  <si>
    <t xml:space="preserve">Estudios Etnologicos apoyados </t>
  </si>
  <si>
    <t xml:space="preserve">RECONOCIMIENTO Y PROTECCION ACORDE AL DECENIO INTERNACIONAL  AFRODESCENDIENTE </t>
  </si>
  <si>
    <t>Fortalecer el desarrollo sociopolítico de las comunidades afrodescendientes, acorde al descenio internacional afrodescendiente.</t>
  </si>
  <si>
    <t>Organizaciones y consejos comunitarios  Afrodescendientes fortalecidas</t>
  </si>
  <si>
    <t xml:space="preserve">APOYO A LA CARACTERIZACION DE LAS COMUNIDADES AFRODESCENDIENTES EN EL DEPARTAMENTO DEL PUTUMAYO </t>
  </si>
  <si>
    <t>1 caracterizacion Afroputumayense realizada</t>
  </si>
  <si>
    <t>FORTALECER EL EMPODERAMIENTO Y LIDERAZGO DE LAS COMUNIDADES AFRODESCENDIENTES DEL DEPARTAMENTO DEL PUTUMAYO</t>
  </si>
  <si>
    <t>organizaciones y consejos comunitarios fortalecidos y empoderados</t>
  </si>
  <si>
    <t>INCLUSIÓN SOCIAL PARA EL BUEN VIVIR</t>
  </si>
  <si>
    <t>NUESTRA HERENCIA:  PRIMERA INFANCIA, INFANCIA Y ADOLESCENCIA.</t>
  </si>
  <si>
    <t>PRIMERA INFANCIA CRECIENDO EN AMBIENTES SANOS Y SEGUROS -</t>
  </si>
  <si>
    <t>APOYO PARA GARANTIZAR EL DERECHO A LA IDENTIDAD DE NINOS Y NIÑAS EN EL DEPARTAMENTO DEL PUTUMAYO DE ACUERDO A SU CICLO VITAL</t>
  </si>
  <si>
    <t>No. De campañas realizadas para atender a 500 niños y niñas del Departamento</t>
  </si>
  <si>
    <t>FAMILIA, ESTADO Y SOCIEDAD UNIDOS POR LA PROTECCION DE NIÑOS, NIÑAS Y ADOLESCENTES</t>
  </si>
  <si>
    <t>APOYO DE ESTRATEGIA DE COMUNICACIÓN Y MOVILIZACIÓN SOCIAL PARA LA ERRADICACIÓN DE TRABAJO INFANTIL</t>
  </si>
  <si>
    <t>No. De campañas apoyadas para atender a 4.000 niños y niñas del Departamento</t>
  </si>
  <si>
    <t xml:space="preserve"> APOYO PARA LA CONMEMORACION DE LA NIÑEZ Y RECREACIÓN</t>
  </si>
  <si>
    <t>No. De eventos realizado para atender a 4.000 Niños y Niñas del Departamento</t>
  </si>
  <si>
    <t>FORTALECIMIENTO DE LAS MEDIDAS Y ACCIONES DE PREVENCIÓN Y ATENCIÒN DE NIÑOS,NIÑAS, ADOLESCENTES Y JOVENES EN PROCESOS DE RESPONSABILIDAD PENAL</t>
  </si>
  <si>
    <t>No. De proyectos  formulados para  fortalecer la prevencion de  los procesos de Responsabilidad Penal de 1.000 niños y niñas del Departamento</t>
  </si>
  <si>
    <t>FORTALECIMIENTO A PROYECTOS INSTITUCIONALES RECREATIVOS, ARTISTICOS, CULTURALES, AMBIENTALES  Y TECNOLOGICOS PARA EL APROVECHAMIENTO DEL TIEMPO LIBRE Y  FORMACIÓN DE UNA CULTURA AMBIENTAL DIRIGIDA A NIÑOS, NÑAS, ADOLESCENTES Y JOVENES</t>
  </si>
  <si>
    <t>No. De proyectos fortalecidos para atender a 4000 Niños y Niñas del Departamento</t>
  </si>
  <si>
    <t>APOYO PARA REALIZAR  PREVENCIÒN DEL RECLUTAMIENTO /UTILIZACION  Y VIOLENCIA SEXUAL DE NIÑOS, NIÑAS Y ADOLESCENTES.</t>
  </si>
  <si>
    <t>No. De  proyectos  para la prevencion/utilizacion y violencia  sexual de NNA para atender a 500 Niños y Niñas del Departamento</t>
  </si>
  <si>
    <t>NIÑOS, NIÑAS Y ADOLESCENTES, UN COMPROMISO DE ESTADO</t>
  </si>
  <si>
    <t>Dinamizar la articulación institucional y comunitaria, que posibilite el alcance satisfactorio de los derechos de niñas, niños y adolescentes.</t>
  </si>
  <si>
    <t>No. De políticas públicas con seguimiento y evaluación</t>
  </si>
  <si>
    <t>APOYO A LA   REALIZACIÓN DE LA RENDICIÓN PUBLICA DE CUENTAS DE PRIMERA INFANCIA INFANCIA ADOLESCENCIA Y JUVENTUD.</t>
  </si>
  <si>
    <t>No  de proyectos  formulados y ejecutados para atender a 10 Organizaciones Juveniles del Departamento</t>
  </si>
  <si>
    <t>APOYO PARA LA SOCIALIZACIÓN, IMPLEMENTACIÓN, SEGUIMIENTO Y EVALUACIÓN DE LA POLITICA PUBLICA DE INFANCIA Y ADOLESCENCIA.</t>
  </si>
  <si>
    <t>No. De politicas socializadas e implementadas</t>
  </si>
  <si>
    <t xml:space="preserve">JUVENTUD FUERZA DE TRANSFORMACION  </t>
  </si>
  <si>
    <t xml:space="preserve">FORTALECER EL CAPITAL SOCIAL DE LA JUVENTUD DEL PUTUMAYO  MEDIANTE LA IMPLEMENTACION DE APUESTAS  INSTITUCIONALES SOSTENIBLES </t>
  </si>
  <si>
    <t>CIUDADANIA JUVENIL</t>
  </si>
  <si>
    <t xml:space="preserve">Contribuir en el ejercicio pleno de la ciudadania juvenil y el goce de sus derechos. </t>
  </si>
  <si>
    <t>10 organizaciones juveniles.</t>
  </si>
  <si>
    <t xml:space="preserve">No.  De organizaciones apoyadas </t>
  </si>
  <si>
    <t xml:space="preserve"> APOYO A PROCESOS FORMATIVOS, ORGANIZATIVOS Y CULTURALES JUVENILES EN EL DEPARTAMENTO DEL PUTUMAYO QUE APORTEN A LA CONSTRUCCION DE PAZ.</t>
  </si>
  <si>
    <t>No  de proyectos  formulados y ejecutados</t>
  </si>
  <si>
    <t>PUTUMAYO TERRITORIO DE IGUALDAD Y EQUIDAD DE GENERO.</t>
  </si>
  <si>
    <t>Brindar espacios de sensibilizacion y de reconocimiento de los diferentes actores sociales, garantizando la equidad de genero.</t>
  </si>
  <si>
    <t>MUJER Y EQUIDAD DE GENERO.</t>
  </si>
  <si>
    <t>Contribuir a la prevencion y atencion de las violencias hacia la mujer y equidad de genero.</t>
  </si>
  <si>
    <t>No. De población atendida con enfoque diferencial de género</t>
  </si>
  <si>
    <t>APOYO Y FORTALECIMIENTO DE ACCIONES PARA  LA EQUIDAD DE GENERO CON ENFOQUE DIFERENCIAL.</t>
  </si>
  <si>
    <t xml:space="preserve">No. De población atendida </t>
  </si>
  <si>
    <t>APOYO A LA FORMULACION, SEGUIMIENTO Y EVALUACION DE LA POLITICA PUBLICA DE LA MUJER</t>
  </si>
  <si>
    <t>No. De politica publica formulada para población con enfoque diferencial de genero.</t>
  </si>
  <si>
    <t>JUNTOS TRANSFORMANDO LA POBLACION EN CONDICIÓN DE DISCAPACIDAD.</t>
  </si>
  <si>
    <t>FORTALECIMIENTO DE  LA GESTION EN DISCAPACIDAD</t>
  </si>
  <si>
    <t xml:space="preserve"> APOYO Y FORTALECIMIENTO DE ATENCIÓN A LA POBLACIÓN EN SITUACION DE DISCAPACIDAD.</t>
  </si>
  <si>
    <t>No. De Eventos realizados para fortalecer la poblacion con discapacidad</t>
  </si>
  <si>
    <t>MAS AÑOS, MAS SABIDURIA, ATENCION INTEGRAL Y SOCIAL AL ADULTO MAYOR.</t>
  </si>
  <si>
    <t>Garantizar la atención integral a los/las adultos mayores en condicion de vulnerabidad, que les permita como sujetos de derechos y agentes de desarrollo dignificar su vejez.</t>
  </si>
  <si>
    <t>DIGNIFICACION DEL ENVEJECIMENTO</t>
  </si>
  <si>
    <t>Promover la participación y atencion integral del adulto mayor en los diferentes escenarios, para  una vida plena con sabiduria.</t>
  </si>
  <si>
    <t>No. De adultos mayores atendidos</t>
  </si>
  <si>
    <t>APOYO PARA LA REALIZACIÓN DE ENCUENTROS DE ADULTO MAYOR CON ENFOQUE DIFERENCIAL</t>
  </si>
  <si>
    <t>No. De Enventos de atención realizados en beneficio de los Adultos Mayores</t>
  </si>
  <si>
    <t xml:space="preserve">APOYO PARA LA ATENCIÓN INTEGRAL DE ADULTOS MAYORES EN CONDICIÓN DE VULNERABILIDAD </t>
  </si>
  <si>
    <t>No. De adultos mayores atendidos de forma integral en diferentes escenarios</t>
  </si>
  <si>
    <t>POBLACIÓN CARCELARIA CON INCLUSION SOCIAL.</t>
  </si>
  <si>
    <t>Mejorar las condiciones de bienestar de la población privada de su libertad en Centros Penitenciarios del Departamento.</t>
  </si>
  <si>
    <t>APOYO INTEGAL A LA POBLACION PRIVADA DE SU LIBERTAD</t>
  </si>
  <si>
    <t>Elevar el nivel de bienestar integral de la población privada de su libertad recluida en los centros penitenciarios del departamento del Putumayo.</t>
  </si>
  <si>
    <t>No. De personas privadas de la libertad beneficiadas con atención integral.</t>
  </si>
  <si>
    <t xml:space="preserve"> APOYO Y FORTALECIMIENTO DE ATENCIÓN DE LA POBLACIÓN PRIVADA DE SU LIBERTAD</t>
  </si>
  <si>
    <t>No. De personas atendidas privadas de su libertad</t>
  </si>
  <si>
    <t xml:space="preserve"> APOYO A ACTIVIDADES LUDICAS Y DEPORTIVAS DIRIGIDAS A LA POBLACION PRIVADA DE SU LIBERTAD EN EL DEPARTAMENTO DEL PUTUMAYO</t>
  </si>
  <si>
    <t>No. actividades realizadas para personas privadas  de la libertad</t>
  </si>
  <si>
    <t>PUTUMAYO, DEPORTE, CONVIVENCIA Y PAZ</t>
  </si>
  <si>
    <t>DEPORTE , GENERADOR DE  CONVIVENCIA Y PAZ</t>
  </si>
  <si>
    <t>Brindar a la comunidad en general del departamento del Putumayo, con inclusion  y enfoque diferencial espacios y programas de sano esparcimiento y aprovechamiento del tiempo libre, que contribuyan a mejorar su calidad de vida.</t>
  </si>
  <si>
    <t xml:space="preserve"> INCLUSION SOCIAL  A TRAVES DE LA PRACTICA DEL DEPORTE,  LA ACTIVIDAD FISICA Y LA RECREACION .</t>
  </si>
  <si>
    <t>Ofrecer a la población del Departamento del Putumayo, la oportunidad de acceder a la práctica y fomento del deporte social comunitario,  actividad física, recreación, con fines de esparcimiento y bienestar físico y mental, orientado por profesionales del área, contribuyendo al desarrollo sectorial y a las necesidades de la población del putumayo, construyendo alternativas para el aprovechamiento del tiempo libre de las personas.</t>
  </si>
  <si>
    <t>No. personas fortalecidas y actualizadas en el deporte social comunitario</t>
  </si>
  <si>
    <t>Aportes para la capacitacion y actualizacion de autoridades de juzgamiento deportivo del departamento del putumayo.</t>
  </si>
  <si>
    <t>No. de autoridades de juzgamiento capacitados.</t>
  </si>
  <si>
    <t>Aportes para el incremento de la practica regular de la actividad fisica en el programa de habitos y estilos de vida saludable. en el departamento del putumayo.</t>
  </si>
  <si>
    <t>No. de habitantes del departamento vinculados a la práctica regular de actividad física.</t>
  </si>
  <si>
    <t>Apoyo con estimulos de estudio a deportistas destacados del departamento.</t>
  </si>
  <si>
    <t>No. de estudiantes apoyados con estimulos de estudio.</t>
  </si>
  <si>
    <t>Fomento de actividades deportivas recreativas del deporte social,comunitario para personas en situacion de discapacidad</t>
  </si>
  <si>
    <t>No. de personas en situacion de discapacidad vinculados en programas deportivo - recreativos del sector comunitario.</t>
  </si>
  <si>
    <t xml:space="preserve">FOMENTO DEL DEPORTE Y RECREACION PARA LA PRIMERA  INFANCIA, INFANCIA, ADOLESCENCIA, JUVENTUD. </t>
  </si>
  <si>
    <t>Apoyar los proyectos de iniciación y formación deportiva - recreativa,  masificando y tecnificando la práctica del deporte con inclusion y enfoque diferencial de los niños, niñas de primera infancia. infancia, adolescentes y jovenes de nuestro departamento, contribuyendo al desarrollo integral de esta poblacion</t>
  </si>
  <si>
    <t xml:space="preserve">No. de niños y niñas de primera infancia adolescencia y juventud  vinculados </t>
  </si>
  <si>
    <t>Aportes para la realizacion de los juegos del sector educativo: superate - intercolegiados</t>
  </si>
  <si>
    <t>No. de estudiantes vinculados a los juegos del sector educativo. Superate - intercolegiados</t>
  </si>
  <si>
    <t xml:space="preserve">Aportes para el fomento de actividades recreativas - deportivas y aprovechamiento del tiempo libre para la primera infancia. infancia, adolescencia y juventud del departamento del putumayo. </t>
  </si>
  <si>
    <t>No. de niños, niñas, de primera infancia , infancia,  adolescentes y jovenes vinculados a programas deportivos - recreativos extracurricular.</t>
  </si>
  <si>
    <t>Aportes con asistencia tecnica e implementacion deportiva a las escuelas de formacion deportiva del departamento del putumayo.</t>
  </si>
  <si>
    <t>No. niños y niñas beneficiados de las  escuelas de formación deportivas.</t>
  </si>
  <si>
    <t>POSICIONAMIENTO Y LIDERZGO DEPORTIVO DEL DEPARTAMENTO.</t>
  </si>
  <si>
    <t>Apoyar  los programas y participaciones del deporte asociado del departamento convencional y con discapacidad, cuyo propósito será el de fomentar y posicionar el deporte de alto rendimiento deportivo en sus diferentes manifestaciones deportivas  mediante procesos continuos, igualmente masificar y tecnificar la práctica del deporte adaptado para las personas en situación de discapacidad., en su propósito de alcanzar resultados favorables que nos conduzcan a  posicionar y representar  en un mejor lugar el deporte del putumayo.</t>
  </si>
  <si>
    <t>No. Deportistas del sector asociado vinculados.</t>
  </si>
  <si>
    <t>Aportes para la realizacion de campeonatos y competencias departamentales , regionales, nacionales  e internacionales del deporte asociado y adapatado  del departamento del putumayo.</t>
  </si>
  <si>
    <t>No. Deportistas vinculados  en  camapeonatos y competencias  de carácter departamental, regional , nacional e internacional del deporte asociado y adaptado del departamento del putumayo.</t>
  </si>
  <si>
    <t>3 % DEPORTE</t>
  </si>
  <si>
    <t xml:space="preserve">PUTUMAYO, TERRRITORIO DE CULTURA, CONVIVENCIA Y PAZ </t>
  </si>
  <si>
    <t xml:space="preserve">PUTUMAYO,TERRITORIO DE  CULTURA, CONVIVENCIA Y PAZ </t>
  </si>
  <si>
    <t>Fortalecer las instancias,  espacios  y procesos culturales, permitiendo el acceso del mayor número de personas al beneficio de los bienes y servicios culturales.</t>
  </si>
  <si>
    <t xml:space="preserve">FORTALECIMIENTO INSTITUCIONAL </t>
  </si>
  <si>
    <t xml:space="preserve">Fortalecer las instancias espacios y procesos del sistema departamental de cultura </t>
  </si>
  <si>
    <t>numero de actividades desarrolladas para el fortalecimiento del sistema departamental de cultura</t>
  </si>
  <si>
    <t xml:space="preserve">FORTALECIMIENTO DE LAS INSTANCIAS, ESPACIOS Y PROCESOS DEL SISTEMA DEPARTAMENTAL  DE CULTURA DEL  PUTUMAYO </t>
  </si>
  <si>
    <t xml:space="preserve">SERVICIOS BIBLIOTECARIOS </t>
  </si>
  <si>
    <t>fortalecer, promover e incetivar el hàbito de la lectura y escritura en las niñas, niños, adolescentes y jòvenes del departamento.</t>
  </si>
  <si>
    <t>numero de niñas, niños, adolescentes y jóvenes con hábitos de lectura y escritura</t>
  </si>
  <si>
    <t xml:space="preserve">APOYO EN LA OPERATIVIDAD,  FUNCIONAMIENTO   Y SOSTENIBILIDAD DE LA RED DEPARTAMENTAL   DE BIBLIOTECAS PÚBLICAS DEL PUTUMAYO </t>
  </si>
  <si>
    <t xml:space="preserve">numero de actividades desarrolladas para la operatividad, funcionamiento y sostenibilidad de la  Red Departamental de bibliotecas </t>
  </si>
  <si>
    <t xml:space="preserve">DESARROLLO DE  ACTIVIDADES Y PROGRAMAS DE PROMOCIÓN DE LECTURA Y ESCRITURA EN  EL DEPARTAMENTO DEL PUTUMAYO </t>
  </si>
  <si>
    <t xml:space="preserve">numero de personas beneficiarias con los programas de promoción de lectura y escritura </t>
  </si>
  <si>
    <t xml:space="preserve">CREACIÓN, FORMACIÓN Y DESARROLLO ARTISTICO CULTURAL </t>
  </si>
  <si>
    <t xml:space="preserve">fomentar el  acceso de los diferentes grupos poblacionales  a la participación de   bienes y servicios culturales </t>
  </si>
  <si>
    <t>Numero de personas beneficiadas en bienes y servicios culturales</t>
  </si>
  <si>
    <t xml:space="preserve">DESARROLLO DE PROCESOS DE FORMACIÓN ARTÍSTICA EN ARTICULACION CON LOS MUNICIPIOS DE PARTAMENTO DEL PUTUMAYO  </t>
  </si>
  <si>
    <t xml:space="preserve">numero de personas beneficiarias con el desarrollo de procesos de formación artística </t>
  </si>
  <si>
    <t>CAPACITACIÓN EN EMPRENDIMIENTO Y  GESTION CULTURAL  PARA  FORJADORES Y AGENTES CULTURALES   EN EL DEPARTAMENTO DEL PUTUMAYO</t>
  </si>
  <si>
    <t>numero de personas capacitadas en emprendimiento y gestión cultural</t>
  </si>
  <si>
    <t>FOMENTO A EXPRESIONES ARTISTICAS CULTURALES EN EL DEPARTAMENTO DEL PUTUMAYO (CONVOCATORIA ESTIMULOS Y CONCERTACIÓN)</t>
  </si>
  <si>
    <t>numero de personas beneficiadas  beneficiados con proyectos de   fomento, expresiones artísticas y culturales</t>
  </si>
  <si>
    <t>APOYO PARA EL FORTALECIMIENTO DE LAS ESCUELAS MUNICIPALES DE MÚSICA EN EL DEPARTAMENTO DEL PUTUMAYO</t>
  </si>
  <si>
    <t xml:space="preserve">numero de personas beneficiarias con el fortalecimiento de las escuelas  de formación artística </t>
  </si>
  <si>
    <t xml:space="preserve">DOTACIÓN DE  INSTRUMENTOS, VESTUARIO, MOBILIARIO Y OTROS ELEMENTOS PARA EL FUNCIONAMIENTO DE LOS PROCESOS DE FORMACIÓN EN EL DEPARTAMENTO DEL PUTUMAYO </t>
  </si>
  <si>
    <t xml:space="preserve">numero de personas beneficiarias con dotaciones  para programas  de formación artística y/o cultural </t>
  </si>
  <si>
    <t xml:space="preserve">APOYO A LA REALIZACIÓN DE EVENTOS, ENCUENTROS, CELEBRACIONES, FESTIVALES, FERIAS Y FIESTAS ARTÍSTICAS Y CULTURALES EN EL DEPARTAMENTO DEL PUTUMAYO </t>
  </si>
  <si>
    <t>Numero personas beneficiadas con eventos culturales</t>
  </si>
  <si>
    <t>APOYO A PROCESOS CULTURAL Y/O ARTÍSTICO  PARA POBLACIÓN EN SITUACIÓN  DE  DISCAPACIDAD DEL DEPARTAMENTO DEL PUTUMAYO</t>
  </si>
  <si>
    <t>Número de personas beneficiarias con procesos culturales y/o artístico para población en situación de discapacidad</t>
  </si>
  <si>
    <t xml:space="preserve"> FORTALECIMIENTO DE  PROCESOS DE COMUNICACIÓN  Y LA GENERACION DE  CONTENIDOS CULTURALES A TRAVES DE LOS MEDIOS DE COMUNICACIÓN  EN EL DEPARTAMENTO DEL PUTUMAYO </t>
  </si>
  <si>
    <t xml:space="preserve">numero de personas beneficiarias con  procesos de comunicación y contenidos culturales </t>
  </si>
  <si>
    <t xml:space="preserve">APOYO A LA CIRCULACION DE GRUPOS ARTÍSTICOS Y ARTISTAS DEL DEPARTAMENTO DEL PUTUMAYO  EN  GIRAS CULTURALESS </t>
  </si>
  <si>
    <t xml:space="preserve">numero de personas beneficiarias con circulaciones artísticas </t>
  </si>
  <si>
    <t xml:space="preserve"> DIVERSIDAD Y  PATRIMONIO CULTURAL DE PUTUMAYO  ETNICO Y CAMPESINO</t>
  </si>
  <si>
    <t xml:space="preserve">promover la diversidad y el patrimonio cultural de las comunidades étnicas y campesinas del  departamento del Putumayo </t>
  </si>
  <si>
    <t>numero de personas conservando el patrimonio cultural</t>
  </si>
  <si>
    <t xml:space="preserve">APOYO A LA PROTECCIÓN, DIFUSIÓN Y VALORACIÓN DEL PATRIMONIO CULTURAL DEL DEPARTAMENTO DEL PUTUMAYO </t>
  </si>
  <si>
    <t xml:space="preserve">numero de personas beneficiarias con  actividades para la protección, difusión y valoracion del patrimonio cultural </t>
  </si>
  <si>
    <t>numero de personas beneficiarias con actividades de identificación e investigación  del patrimonio cultural de las comunides étnicas</t>
  </si>
  <si>
    <t xml:space="preserve">PROTECCION Y PROMOCION DE LAS MANIFESTACIONES CULTURALES DE LAS COMUNIDADES ETNICAS  Y CAMPESINAS DEL PUTUMAYO </t>
  </si>
  <si>
    <t xml:space="preserve">numero  de personas beneficiarias con  manifestaciones culturales de las comunidades étnicas y campesinas </t>
  </si>
  <si>
    <t xml:space="preserve">JAIME CONRADO </t>
  </si>
  <si>
    <t>DOTANDO A LA GENTE, INFRAESTRUCTURA PARA EL BUEN VIVIR.</t>
  </si>
  <si>
    <t>INFRAESTRUCTURA DEPORTIVA - RECREATIVA</t>
  </si>
  <si>
    <t>Mejorar la infraestructura deportiva del Departamento.</t>
  </si>
  <si>
    <t>No. escenarios deportivos - recreativas  intervenidos</t>
  </si>
  <si>
    <t>APOYO PARA LA INFRAESTRUCTURA PARA  DEPORTE Y RECREACION EN EL DEPARTAMENTO DEL PUTUMAYO</t>
  </si>
  <si>
    <t>No. espacios deportivos - recreativas  construidos</t>
  </si>
  <si>
    <t>DESARROLLO MINERO</t>
  </si>
  <si>
    <t>Fortalecer la minería en el departamento, como una  alternativa para mejorar la calidad de vida y bienestar de los habitantes del territorio</t>
  </si>
  <si>
    <t>Fortalecer las capacidades  subregionales de la actividad minera para el mejoramiento de la productividad en el departamento</t>
  </si>
  <si>
    <t>Numero de mineros apoyados</t>
  </si>
  <si>
    <t>APOYAR EN LA CAPACITACIÓN Y ASISTENCIA TECNICA DE MINEROS EN LEGISLACIÓN MINERO-AMBIENTAL VIGENTE Y EN SISTEMAS ASOCIATIVOS, DE FORMACIÓN EMPRESARIAL,  DE SEGURIDAD INDUSTRIAL, TRANSFORMACIÓN Y COMERCIALIZACIÓN ARTESANAL EN EL DEPARTAMENTO DE PUTUMAYO</t>
  </si>
  <si>
    <t>Numero mineros con  capacitación y procesos de transformación y comercialización artesanal</t>
  </si>
  <si>
    <t>APOYO A UNIDADES CON BUENAS PRÁCTICAS  Y TRANSFERENCIA DE TECNOLOGÍAS MINERAS PARA MITIGAR LOS PASIVOS AMBIENTALES EN EL DEPARTAMENTO DE PUTUMAYO</t>
  </si>
  <si>
    <t>Número de unidades con buenas prácticas  y transferencia de tecnologías mineras para, mitigar los pasivos ambientale</t>
  </si>
  <si>
    <t>PUTUMAYO CENTRO DE DESARROLLO ECONOMICO SOSTENIBLE DEL SUR DEL PAIS</t>
  </si>
  <si>
    <t>TURISMO Y PAZ</t>
  </si>
  <si>
    <t>DESARROLLO TURISTICO ESPECIALIZADO Y SOSTENIBLE PARA LA PAZ</t>
  </si>
  <si>
    <t>Gestionar el desarrollo turístico del departamento del Putumayo.</t>
  </si>
  <si>
    <t>PROMOCION TURISTICA PARA LA PAZ</t>
  </si>
  <si>
    <t>Fortalecer los procesos de promoción del turismo a nivel regional, nacional e internacional.</t>
  </si>
  <si>
    <t>Número de actividades de promoción turística fortalecidas o implementadas</t>
  </si>
  <si>
    <t>FOMENTAR, PROMOVER Y CREAR ESTRATEGIAS DE PROMOCIÓN DE TURISMO A NIVEL REGIONAL, NACIONAL E INTERNACIONAL.</t>
  </si>
  <si>
    <t>DESARROLLO TURISTICO SOSTENIBLE PARA LA PAZ</t>
  </si>
  <si>
    <t>Planear, gestionar y coordinar el desarrollo turístico del departamento del Putumayo.</t>
  </si>
  <si>
    <t>Numero de acciones en gestión de turismo realizadas y No de personas Capacitadas</t>
  </si>
  <si>
    <t>1 acción</t>
  </si>
  <si>
    <t>4 acciones, 30 personas</t>
  </si>
  <si>
    <t>2 acciones, 30 personas</t>
  </si>
  <si>
    <t>FORTALECER LAS CAPACIDADES  DE LOS  DESTINOS TURÍSTICOS Y SUS RESPECTIVOS PRESTADORES DE SERVICIOS.  CON ENFOQUE  DE POLITICA INTEGRAL  DIFERENCIAL, EN EL DEPARTAMENTO DE PUTUMAYO</t>
  </si>
  <si>
    <t>Numero de organizaciones fortalecidas y formadas en turismo</t>
  </si>
  <si>
    <t xml:space="preserve">DESARROLLO DEL ETNOTURISMO Y TURISMO ESPECIALIZADO </t>
  </si>
  <si>
    <t>Fortalecer los procesos de Etnoturismo y turismo especializado como aporte al desarrollo sostenible del sector</t>
  </si>
  <si>
    <t>Numero de Procesos etnoturisticos y de turismo especializado apoyados</t>
  </si>
  <si>
    <t>APOYO A LOS PROCESOS DE ETNOTURISMO Y TURISMO ESPECIALIZADO COMO APORTE AL DESARROLLO SOSTENIBLE DEL SECTOR</t>
  </si>
  <si>
    <t>Numero de procesos apoyados</t>
  </si>
  <si>
    <t>FORTALECIMIENTO INSTITUCIONAL PARA LA PRODUCTIVIDAD Y COMPETITIVIDAD</t>
  </si>
  <si>
    <t>Fortalecer la gestión  de competitividad y trabajo, los observatorios, Observatorio regional de mercado de trabajo ORMET, instituciones, comisión regional de competitividad, y Consejo Departamental de Ciencia, Tecnología e Innovación CODECTI.</t>
  </si>
  <si>
    <t>No. de estudios de competitividad realizados y/o proyectos avalados</t>
  </si>
  <si>
    <t>FORTALECIMIENTO INSTITUCIONAL PARA LA PRODUCTIVIDAD Y COMPETITIVIDAD CON ENFOQUE DE POLITICA INTEGRAL DIFERENCIAL EN EL DEPARTAMENTO DE PUTUMAYO</t>
  </si>
  <si>
    <t>Número de estudios de competitividad realizados Y/O Proyectos realizados</t>
  </si>
  <si>
    <t>APOYO AL ACCESO  A MERCADOS NACIONALES E INTERNACIONALES</t>
  </si>
  <si>
    <t>Fortalecer las capacidades de mercadeo y Comercialización a nivel subregional con enfoque de acceso a mercados de nivel nacional e internacional</t>
  </si>
  <si>
    <t>No. de productos y/o capacidades fortalecidos en comercialización</t>
  </si>
  <si>
    <t>FORTALECIMIENTO DE CAPACIDADES DE MERCADEO Y COMERCIALIZACIÓN CON ENFOQUE DIFERECNAIL Y DE ACCESO A MERCADOS DE NIVEL NACIONAL E INTERNACIONAL EN EL DEPARTAMENTO DE PUTUMAYO</t>
  </si>
  <si>
    <t>No. de productos y/o capacidades fortalecidas en comercializacion</t>
  </si>
  <si>
    <t xml:space="preserve"> TRABAJO DECENTE E INCLUYENTE    </t>
  </si>
  <si>
    <t>Apoyar  la formalización y legalizacion de las Mipymes</t>
  </si>
  <si>
    <t>Numero de instituciones y/o empresas generadoras de empleo  fortalecidas por subregión</t>
  </si>
  <si>
    <t>FORTALECIMIENTO A  LA FORMALIZACIÓN Y LEGALIZACIÓN DE LAS MICRO, PEQUEÑAS Y MEDIANAS EMPRESAS EN EL DEPARTAMENTO DEL PUTUMAYO</t>
  </si>
  <si>
    <t>Nro. de instituciones y/o empresas generadoas de emleo fortalecidas por sub region del departamento fortalecidas</t>
  </si>
  <si>
    <t>AGROPECUARIO</t>
  </si>
  <si>
    <t>ACCESO A LA TIERRA RURAL</t>
  </si>
  <si>
    <t>Fomentar el acceso a la tierra para el aprovechamiento sostenible del desarrollo agropecuario.</t>
  </si>
  <si>
    <t>Garantizar el acceso a la tierra al productor rural</t>
  </si>
  <si>
    <t>No. de productores rurales vinculados a proyectos de acceso a la tierra.</t>
  </si>
  <si>
    <t>APOYO PARA LA REGULARIZACION DE PREDIOS RURALES   Y  FORMALIZACION DE LA PROPIEDAD DE LA TIERRA RURAL EN EL DEPARTAMENTO DE PUTUMAYO</t>
  </si>
  <si>
    <t>No. de productores rurales apoyados  con proyectos de acceso a la tierra</t>
  </si>
  <si>
    <t>ASISTENCIA TÉCNICA AGROPECUARIA</t>
  </si>
  <si>
    <t>Brindar asistencia técnica agropecuaria a productores agrícolas, pecuarios, acuícolas y forestales.</t>
  </si>
  <si>
    <t>Apoyar a los municipios para la prestacion del servicio de asistencia técnica directa rural a los productores rurales</t>
  </si>
  <si>
    <t>No. de productores rurales  vinculados a proyectos de Asistencia Técnica Agropecuaria.</t>
  </si>
  <si>
    <t>FORTALECIMIENTO DE LA ASISTENCIA TECNICA  AGROPECUARIA DE LOS TRECE (13) MUNICIPIOS DEL DEPARTAMENTO DE PUTUMAYO.</t>
  </si>
  <si>
    <t xml:space="preserve">No de productores atendidos con asistencia tecnica agropecuaria </t>
  </si>
  <si>
    <t>REFORESTACION COMERCIAL  PARA LA PRODUCTIVIDAD</t>
  </si>
  <si>
    <t>Apoyar a los productores rurales en el  aprovechamiento de  las ventajas competitivas y potenciales de la  producción de especies maderables con fines comerciales.</t>
  </si>
  <si>
    <t>PLANTACIONES FORESTALES COMERCIALES</t>
  </si>
  <si>
    <t>Aprovechar el potencial forestal regional y ampliar la oferta productiva rural, contribuyendo a rehabilitar el uso de los suelos con  reforestación, incluyendo las cuencas de los ríos y las áreas conectadas con ellas.</t>
  </si>
  <si>
    <t>No. de productores rurales vinculados a programas de plantaciones forestales comerciales</t>
  </si>
  <si>
    <t>APOYO PARA EL FORTALECIMIENTO DE LA REFORESTACION COMERCIAL EN EL DEPARTAMENTO DEL PUTUMAYO</t>
  </si>
  <si>
    <t>No. de productores atendidos con proyectos de reforestación comercial.</t>
  </si>
  <si>
    <t>DESARROLLO AGROPECUARIO PRODUCTIVO AMAZONICO</t>
  </si>
  <si>
    <t>Fortalecer la oferta de productos agropecuarios amazónicos de calidad para comunidades con agricultura campesina</t>
  </si>
  <si>
    <t>DESARROLLO AGRO PRODUCTIVO AMAZÓNICO SOSTENIBLE</t>
  </si>
  <si>
    <t>Apoyar a los productores rurales con proyectos para el desarrollo agro productivo amazónico.</t>
  </si>
  <si>
    <t xml:space="preserve">No. de productores atendidos con  programas de  desarrollo agroproductivo amazonico </t>
  </si>
  <si>
    <t>APOYO PARA EL FORTALECIMIENTO DE SISTEMAS PRODUCTIVOS AMAZONICOS EN EL DEPARTAMENTO DEL PUTUMAYO</t>
  </si>
  <si>
    <t xml:space="preserve">No. de productores atendidos con proyectos de  desarrollo agroproductivo amazonico </t>
  </si>
  <si>
    <t>GOBERNANZA Y DESARROLLO CULTURAL RURAL</t>
  </si>
  <si>
    <t>Lograr la participación de actores rurales y sus organizaciones, en los espacios que propician los Consejos Municipales de Desarrollo Rural (CMDR) y el Consejo Seccional de Desarrollo Agropecuario (CONSEA) para conocer sus necesidades y propuestas de solución del desarrollo  rural y la promocion cultural.</t>
  </si>
  <si>
    <t xml:space="preserve"> GOBERNANZA Y DESARROLLO CULTURAL RURAL </t>
  </si>
  <si>
    <t>Fortalecer la estructura organizativa de las comunidades rurales para que participen en los espacios de toma de desiciones del desarrollo rural (CMDR y los CONSEA) y promosion  del desarrollo cultural rural (FERIAS AGROPECUARIAS Y DIA DEL CAMPESINO)</t>
  </si>
  <si>
    <t>No. de Productores rurales participando en las estrategias de Gobernanza y desarrollo cultural rural.</t>
  </si>
  <si>
    <t>APOYO AL  FORTALECIMIENTO  DE  LAS  INTANCIAS DE PARTICIPACION , CONSEA, CMDR ,FERIAS AGROPECUARIAS Y DIA DEL CAMPESINO .</t>
  </si>
  <si>
    <t>No. de productores participantes de eventos de estrategia de gobernanza y desarrollo cultural rural</t>
  </si>
  <si>
    <t xml:space="preserve"> INCLUSION SOCIAL RURAL </t>
  </si>
  <si>
    <t>Reducir la pobreza rural, mejorar la calidad de vida y los ingresos de los productores rurales, a través del fortalecimiento de las capacidades de las familias en el desarrollo de proyectos integrales de producción, transformación y comercialización.</t>
  </si>
  <si>
    <t>Apoyar a los productores rurales en condición de vulnerabilidad, de discapacidad, adulto mayor, jóvenes y desmovilizados, con programas de inclusión social. (adulto mayor, población con discapacidad, desmovilizados, zonas de reservas campesinas, víctimas).</t>
  </si>
  <si>
    <t>No de productores rurales atendidos con proyectos de inclusión social.</t>
  </si>
  <si>
    <t>FORTALECIMIENTO A PROYECTOS PRODUCTIVOS SOSTENIBLES ORIENTADOS HACIA LA POBLACION: JOVEN, ADULTO MAYOR, POBLACION VICTIMA, PERSONAS EN CONDICION DE DISCAPACIDAD, DESMOVILIZADOS DEL DEPARTAMENTO DEL PUTUMAYO</t>
  </si>
  <si>
    <t xml:space="preserve">No. de personas atendidas con proyectos de inclusion social </t>
  </si>
  <si>
    <t xml:space="preserve">SANIDAD ANIMAL Y VEGETAL </t>
  </si>
  <si>
    <t>Disminuir la prevalencia de plagas y enfermedades en la producción agropecuaria</t>
  </si>
  <si>
    <t xml:space="preserve"> SANIDAD ANIMAL </t>
  </si>
  <si>
    <t>Apoyar a los productores rurales en la prevencion  de  enfermedades  de origen animal</t>
  </si>
  <si>
    <t>No de productores atendidos con proyectos de sanidad animal.</t>
  </si>
  <si>
    <t>APOYO PARA EL FORTALECIMIENTO DEL PROGRAMA DE SANIDAD ANIMAL EN EL DEPARTAMENTO DEL PUTUMAYO</t>
  </si>
  <si>
    <t>No de productores atendidos con proyectos de sanidad animal</t>
  </si>
  <si>
    <t>SEGURIDAD Y SOBERANIA ALIMENTARIA</t>
  </si>
  <si>
    <t>Garantizar el derecho a la alimentación sana con equidad en las diferentes etapas del ciclo de vida de la población rural, mediante la producción de alimentos de origen agropecuario.</t>
  </si>
  <si>
    <t xml:space="preserve"> SEGURIDAD, SOBERANIA Y AUTONOMIA ALIMENTARIA  PARA  COMUNIADES CAMPESINAS</t>
  </si>
  <si>
    <t>Apoyar a los productores rurales con  acceso a programas de seguridad  alimentaria para comunidades campesinas</t>
  </si>
  <si>
    <t>No. de productores rurales campesinos con acceso a proyectos de seguridad, soberanía y autonomía alimentaria.</t>
  </si>
  <si>
    <t>FORTALECIMIENTO DE SEGURIDAD ALIMENTARIA CON COMUNIDADES RURALES EN EL DEPARTAMENTO DE PUTUMAYO</t>
  </si>
  <si>
    <t>No de productores de comunidades rurales atendidos con proyectos de soberania alimentaria</t>
  </si>
  <si>
    <t xml:space="preserve"> SEGURIDAD, SOBERANIA Y AUTONOMIA ALIMENTARIA  PARA GRUPOS ETNICOS</t>
  </si>
  <si>
    <t>Apoyar a los productores rurales con  acceso a programas de seguridad  alimentaria para grupos etnicos</t>
  </si>
  <si>
    <t>No. De productores de comunidades étnicas con acceso a proyectos de seguridad, soberanía y autonomía alimentaria.</t>
  </si>
  <si>
    <t xml:space="preserve">FORTALECIMIENTO DE  SEGURIDAD ALIMENTARIA CON COMUNIADES  ETNICAS EN EL DEPARTAMENTO DE PUTUMAYO </t>
  </si>
  <si>
    <t>No de productores de comunidades etnicas atendidos con proyectos de soberania alimentaria</t>
  </si>
  <si>
    <t>CONSERVACION DE LA MADRE TIERRA PARA UN PUTUMAYO VERDE</t>
  </si>
  <si>
    <t>Contribuir con la investigación, conservación y recuperación de los ecosistemas Andinoamazonicos del departamento del Putumayo.</t>
  </si>
  <si>
    <t>CONSERVACION Y RECUPERACION DE RECURSOS NATURALES ANDINO-AMAZÓNICOS</t>
  </si>
  <si>
    <t>Desarrollar alternativas de manejo de  que contribuyan a un aprovechamiento adecuado y a la conservación de los recursos naturales Andino Amazónicos.</t>
  </si>
  <si>
    <t>1253 Hectareas Manejadas</t>
  </si>
  <si>
    <t>Hectáreas recuperadas  y/o adquiridas</t>
  </si>
  <si>
    <t>719 Hectareas Manejadas</t>
  </si>
  <si>
    <t>APOYO A LA COFINANCIACION Y/O ADQUISICIÓN  DE ÁREAS DE IMPORTANCIA ESTRATÉGICA QUE ABASTECEN ACUEDUCTOS EN EL DEPARTAMENTO DEL PUTUMAYO.</t>
  </si>
  <si>
    <t xml:space="preserve">Número Ha adquiridas de fuentes abastecedoras de acueductos. </t>
  </si>
  <si>
    <t>CUIDADO AMBIENTAL Y EQUILIBRIO ECOLOGICO PARA LA TRANSFORMCION</t>
  </si>
  <si>
    <t>MEDIO AMBIENTE Y CAMBIO CLIMÁTICO</t>
  </si>
  <si>
    <t>INTERVENCIONES A  LA RED DE CARRETERAS DEL DEPARTAMENTO DE PUTUMAYO</t>
  </si>
  <si>
    <t>Adelantar acciones de Mejoramiento y Mantenimiento de la red de carreteras de segundo y tercer orden en el departamento de Putumayo</t>
  </si>
  <si>
    <t>MEJORAMIENTO DE LA RED DE CARRETERAS  DEL DEPARTAMENTO DE PUTUMAYO</t>
  </si>
  <si>
    <t>Mejorar la red de carreteras secundarias y terciarias del departamento</t>
  </si>
  <si>
    <t xml:space="preserve">Km de vías con acciones de majoramiento </t>
  </si>
  <si>
    <t>6 Km a partir del 2012</t>
  </si>
  <si>
    <t>PROYECTO PARA LA EJECUCION DEL PLAN VIAL REGIONAL ENFOCADO AL FORTALECIMIENTO DE LA RED VIAL SECUNDARIA DEL DEPARTAMENTO DEL PUTUMAYO</t>
  </si>
  <si>
    <t xml:space="preserve">INVENTARIO DIAGNÓSTICO GEORREFERENCIADO, TPD Y VALORACIÓN DE CARRETERAS A CARGO DEL DEPARTAMENTO DEL PUTUMAYO </t>
  </si>
  <si>
    <t>Km de vias a cargo del departamento inventariadas y diagnosticadas</t>
  </si>
  <si>
    <t>MEJORAMIENTO DE LA RED VIAL TERCIARIA DEL DEPARTAMENTO</t>
  </si>
  <si>
    <t>Km de vias de tercer orden con acciones de mejoramiento (desde 2012)</t>
  </si>
  <si>
    <t>MANTENIMIENTO DE LA RED DE CARRETERAS  DEL  DEPARTAMENTO DE PUTUMAYO</t>
  </si>
  <si>
    <t>Conservar las condiciones de transitabilidad adecuadas de la red de carreteras secundarias y terciarias del departamento</t>
  </si>
  <si>
    <t>Km de vías con acciones de mantenimeinto</t>
  </si>
  <si>
    <t>99 km a partir del 2012</t>
  </si>
  <si>
    <t>MANTENIMIENTO DE LA RED VIAL SECUNDARIA DEL DEPARTAMENTO</t>
  </si>
  <si>
    <t>Km de vias de segundo orden con acciones de mantenimiento (desde 2012)</t>
  </si>
  <si>
    <t>MANTENIMIENTO DE LA RED VIAL TERCIARIA DEL DEPARTAMENTO</t>
  </si>
  <si>
    <t>Km de vias de tercer orden con acciones de mantenimiento (dese 2012)</t>
  </si>
  <si>
    <t>MEJORAMIENTO DE LA RED VIAL URBANA DE LOS MUNICIPIOS</t>
  </si>
  <si>
    <t>Apoyar al mejoramiento de la red vial urbana en los municipios del departamento</t>
  </si>
  <si>
    <t>Km de vias urbanas con pavimento</t>
  </si>
  <si>
    <t>10  kms, a partir de 2012</t>
  </si>
  <si>
    <t>APOYO AL MEJORAMIENTO DE LA RED VIAL URBANA DE LOS MUNICIPIOS</t>
  </si>
  <si>
    <t>MEJORAMIENTO DE LA RED PÚBLICA DE CAMINOS VEREDALES EN EL DEPARTAMENTO DE PUTUMAYO</t>
  </si>
  <si>
    <t>Apoyar las iniciativas de mejoramiento de la red pública de  caminos veredales del departamento</t>
  </si>
  <si>
    <t>MEJORAMIENTO DE CAMINOS VEREDALES</t>
  </si>
  <si>
    <t>Km de caminos veredales con acciones de mejoramiento  (placa huella - puentes adecuados)</t>
  </si>
  <si>
    <t>APOYO AL MEJORAMIENTO DE CAMINOS VEREDALES</t>
  </si>
  <si>
    <t>SERVICIOS PUBLICOS DOMICILIARIOS</t>
  </si>
  <si>
    <t>ENERGÍA</t>
  </si>
  <si>
    <t>Fortalecer la infraestructura eléctrica y apoyar nuevas fuentes de generación alternativa en el departamento de Putumayo</t>
  </si>
  <si>
    <t>ENERGIA PARA TODOS</t>
  </si>
  <si>
    <t>Usuarios Beneficiados</t>
  </si>
  <si>
    <t>APOYO A EXPANSIÓN DE REDES ELÉCTRICAS</t>
  </si>
  <si>
    <t>Nuevos Usuarios</t>
  </si>
  <si>
    <t>VIVIENDA</t>
  </si>
  <si>
    <t>VIVIENDA DIGNA PARA LA POBLACION DEL DEPARTAMENTO DEL PUTUMAYO</t>
  </si>
  <si>
    <t xml:space="preserve">Disminuir el deficit de  vivienda digna a la población  del departamento de putumayo 
</t>
  </si>
  <si>
    <t>VIVIENDA NUEVA</t>
  </si>
  <si>
    <t>Apoyar programas de construcción de vivienda nueva para la población del departamento de Putumayo</t>
  </si>
  <si>
    <t>Número de viviendas apoyadas en su construcción.</t>
  </si>
  <si>
    <t>Viviendas apoyadas en su construccion a partir del 2012</t>
  </si>
  <si>
    <t>APOYO A PROGRAMAS  DE CONSTRUCCIÓN PARA VIVIENDA EN EL DEPARTAMENTO DE PUTUMAYO</t>
  </si>
  <si>
    <t xml:space="preserve">MEJORAMIENTO DE VIVIENDA </t>
  </si>
  <si>
    <t>Viviendas apoyadas en su mejoramiento a partir del 2012</t>
  </si>
  <si>
    <t xml:space="preserve">APOYO A PROGRAMAS  DE MEJORAMIENTO DE VIVIENDA EN EL DEPARTAMENTO DE PUTUMAYO </t>
  </si>
  <si>
    <t>APOYO A PROGRAMAS DE MEJORAMIENTO DEVIVIENDA EN EL SECTOR RURAL DEPARTAMENTO DEL PUTUMAYO</t>
  </si>
  <si>
    <t>AGUA Y SANEAMIENTO BÁSICO. PAP-PDA</t>
  </si>
  <si>
    <t>Mejorar la prestacion de los servicios publicos domiciliarios de acueducto, alcantarillado y aseo en el departamento del putumayo</t>
  </si>
  <si>
    <t>MEJOR INFRAESTRUCTURA DE ACUEDUCTO PARA EL CAMPO Y LAS CIUDADES</t>
  </si>
  <si>
    <t>Aumentar el número de viviendas con acceso al servicio de acueducto en la zona urbana y rural</t>
  </si>
  <si>
    <t>5700  viviendas con acceso a servicio de acueducto en la zona urbana y rural</t>
  </si>
  <si>
    <t>Número de viviendas con acceso a servicio de acueducto en la zona urbana y rural</t>
  </si>
  <si>
    <t>CONSTRUCCION Y/O OPTIMIZACION DE ACUEDUCTOS EN EL SECTOR URBANO</t>
  </si>
  <si>
    <t>SALUD COMO MOTOR DE LA TRANSFORMACION</t>
  </si>
  <si>
    <t>FORTALECIMIENTO DE LA AUTORIDAD SANITARIA</t>
  </si>
  <si>
    <t>Fortalecer la autoridad sanitaria en el departamento del Putumayo mediante la gestión administrativa, financiera y  de planeación  con acciones de vigilancia sanitaria y epidemiológica para  garantizar el aseguramiento y la prestación de servicios de salud.</t>
  </si>
  <si>
    <t xml:space="preserve">GESTION DE LA SALUD PÚBICA </t>
  </si>
  <si>
    <t xml:space="preserve">Fortalecer los procesos de gestión de la salud pública  basados en  asistencia técnica  e inspección,vigilancia y control  a los actores del Sistema General de Seguridad Social en Salud en el Departamento del Putumayo
</t>
  </si>
  <si>
    <t>13 municipos con acciones de plan de intervenciones colectivas</t>
  </si>
  <si>
    <t>N° de municipios con acciones de intervenciones colectivas</t>
  </si>
  <si>
    <t>FORTALECIMIENTO DE LA GESTION DE LA SALUD PUBLICA</t>
  </si>
  <si>
    <t xml:space="preserve">13 municipios con asistencia técnica y seguimiento al Plan de Salud Pública </t>
  </si>
  <si>
    <t>N° de municipios con asistencia técnica y seguimiento</t>
  </si>
  <si>
    <t>13 municipios con verificación de cumplimieno de Resolución 4505 de 2012</t>
  </si>
  <si>
    <t>N° de muncipios con verificación de cumplimineto de la Resolución 4505 de 2012</t>
  </si>
  <si>
    <t>13 municipios con acciones de asistenicia técnica e inspección,vigilancia y control a productos farmaceuticos y medicamentos de control especial</t>
  </si>
  <si>
    <t>N° de  muncipios con acciones de asistencia técnica e  inspección,vigilancia y control .</t>
  </si>
  <si>
    <t>DIMENSIONES PRIORITARIAS</t>
  </si>
  <si>
    <t>Contribuir al mejoramiento de las condiciones de vida de la población putumayense mediante la prevención,  vigilancia  y  control  sanitario  de  los  riesgos  ambiental, fitosanitario y del ambiente,  que  puedan  afectar negativamente el estado de bienestar y salud, así como generar espacios de gestión intersectorial</t>
  </si>
  <si>
    <t>SALUD AMBIENTAL</t>
  </si>
  <si>
    <t>Contribuir al mejoramiento de las condiciones de vida de la población  mediante la prevención, vigilancia y control sanitario, fitosanitario y del ambiente. Y de las intervenciones sociales y comunitarias en el departamento del Putumayo</t>
  </si>
  <si>
    <t>13 municipios</t>
  </si>
  <si>
    <t>No. De municipios vigilados con acciones de Inpección Vigilancia y control e intervenidos en iniciativas sociales y comunitarias</t>
  </si>
  <si>
    <t>FORTALECIMIENTO MEDIANTE LA INSPECCION VIGILANCIA Y CONTROL DE LOS FACTORES DE RIESGOS DE LA SALUD Y DEL AMBIENTE</t>
  </si>
  <si>
    <t xml:space="preserve">13 municipios con Inspección , Vigilancia y Control </t>
  </si>
  <si>
    <t>Número de municipios con inspección vigilancia y control de establecimientos de interés sanitario, fitosanitario y del ambiente vigilados y controlados / numero de municipuios visitados con estableciemientos programados * 100 anualmente</t>
  </si>
  <si>
    <t>13 municipios con coberturas útiles de vacunación antirrábica para caninos y felinos</t>
  </si>
  <si>
    <t xml:space="preserve">número de muncipios con cobertura de vacunación antirrábica anualmente </t>
  </si>
  <si>
    <t xml:space="preserve">FORTALECER LA AUTORIDAD SANITARIA EN EL DEPARTAMENTO DEL PUTUMAYO MEDIANTE LA GESTION ADMINISTRATIVA, FINANCIERA Y  DE PLANEACION  CON ACCIONES DE VIGILANCIA SANITARIA Y EPIDEMIOLOGICA PARA  GARANTIZAR EL ASEGURAMIENTO Y LA PRESTACION DE SERVICIOS DE SALUD </t>
  </si>
  <si>
    <t xml:space="preserve">VIGILANCIA EN SALUD PUBLICA </t>
  </si>
  <si>
    <t>Fortalecer los procesos básicos de vigilancia en salud pública y brindar asistencia técnica y capacitación a toda la red de vigilancia de salud pública departamental.</t>
  </si>
  <si>
    <t xml:space="preserve">Trece Secretarias de salud municipales con  Documento análisis de Situación en salud elaborado </t>
  </si>
  <si>
    <t>Número de Secretarias de salud municipales con Análisis de Situación en salud elaborado</t>
  </si>
  <si>
    <t>FORTALECIMIENTO DE LAS ACCIONES DE VIGILANCIA EPIDEMIOLOGICA Y DE ESTADISTICAS VITALES EN EL DEPARTAMENTO DE PUTUMAYO</t>
  </si>
  <si>
    <t>13 Municipios con visitas de asistencia técnica y de inspección, vigilancia y control en Vigilancia en Salud Pública y Estadísticas vitales</t>
  </si>
  <si>
    <t>Número de municipios con visitas de asistencia técnica y de Inspección, Vigilancia y control</t>
  </si>
  <si>
    <t>1 Plan  anual  de asistencia técnica formulado</t>
  </si>
  <si>
    <t>Núemro de planes de asistencia técnica formulados</t>
  </si>
  <si>
    <t xml:space="preserve">64 Comités de vigilancia en salud pública 
(Comité de vigilancia epidemiológica, comité de estadísticas vitales, comité de sanidad portuaria entre otros) </t>
  </si>
  <si>
    <t>Número de comités de vigilancia en salud pública realizados</t>
  </si>
  <si>
    <t xml:space="preserve">04 Evaluación de coberturas de vacunación departamental </t>
  </si>
  <si>
    <t>Número de evaluaciones de coberturas de vacunación realizadas</t>
  </si>
  <si>
    <t>Contribuir a la reducción de la carga social y económica producida por la morbilidad, complicaciones, discapacidad y mortalidad generada por las ETV y Zoonosis en la población putumayense en riesgo en el periodo 2012 - 2021</t>
  </si>
  <si>
    <t>CONDICIONES Y SITUACIONES ENDEMO-EPIDEMICAS</t>
  </si>
  <si>
    <t>Programa de promoción, prevención y control de las ETV organizado  y funcionando en el departamento del Putumayo acorde al  modelo dinámico e integral de la EGI ETV (Gerencia del Programa)</t>
  </si>
  <si>
    <t>3 sedes de ETV dotadas y funcionando</t>
  </si>
  <si>
    <t>No. De sedes dotadas</t>
  </si>
  <si>
    <t>FORTALECIMIENTO DE LA PROMOCIÓN, PREVENCIÓN Y CONTROL DE LAS ENFERMEDADES TRANSMITIDAS POR VECTORES</t>
  </si>
  <si>
    <t>9 Municipios con acciones de promoción, prevención y control de las ETV anuales</t>
  </si>
  <si>
    <t xml:space="preserve"> No. De municipios con acciones de control en ETV anualmente</t>
  </si>
  <si>
    <t xml:space="preserve"> IMPLEMENTAR ACCIONES CONTRA LAS ENEFERMEDADES TRASMITIDAS POR VECTORES</t>
  </si>
  <si>
    <t>4 sedes de ETV dotadas de medios de transporte</t>
  </si>
  <si>
    <t>No. De municipios dotados</t>
  </si>
  <si>
    <t>VIGILANCIA DEL LABORATORIO DE SALUD PUBLICA</t>
  </si>
  <si>
    <t>Fortalecer las acciones del laboratorio de salud pública basada en la inspección, vigilancia y control; la calidad y la investigación en salud pública.</t>
  </si>
  <si>
    <t xml:space="preserve">13 munipios con acciones de inspección,vigilancia y control </t>
  </si>
  <si>
    <t>Número de municipios vigilados</t>
  </si>
  <si>
    <t>fortalecimiento del diagnostico de los eventos de interes en salud publica</t>
  </si>
  <si>
    <t>30  laboratorios de la Red Departamental con seguimiento a estandares de calidad.</t>
  </si>
  <si>
    <t xml:space="preserve">Número de laboratorios </t>
  </si>
  <si>
    <t>13  municipios con vigilancia en calidad del agua.</t>
  </si>
  <si>
    <t xml:space="preserve">número de municipios </t>
  </si>
  <si>
    <t>Un Laboratorio de salud publica acreditado</t>
  </si>
  <si>
    <t>13  municipios con vigilancia en calidad de alimentos.</t>
  </si>
  <si>
    <t>ENFERMEDADES EMERGENTES Y REEMERGENTES  Y DESATENDIDAS</t>
  </si>
  <si>
    <t xml:space="preserve">Garantizar y materializar el derecho a  vivir libre de enfermedades transmisibles en todas las etapas de ciclo de vida </t>
  </si>
  <si>
    <t xml:space="preserve">Aumentar en 10 personas  curadas por tuberculosis </t>
  </si>
  <si>
    <t>Número de pacientes curados por tuberculosis</t>
  </si>
  <si>
    <t>ERRADICACIÓN DE LA TUBERCULOSIS EN EL DEPARTAEMNTO DE PUTUMAYO.</t>
  </si>
  <si>
    <t xml:space="preserve">MANTENER EL %   DE CURACION  MAYOR A 85% EN  LOS PACIENTES DE TUBERCULOSIS </t>
  </si>
  <si>
    <t>NUMERO DE PACIENTES CURADOS / NUMERO DE PACIENTES TRATADOS X100 anualmente</t>
  </si>
  <si>
    <t>100% de municipios que implementan la estrategia de reducción de la mortalidad por tuberculosis</t>
  </si>
  <si>
    <t>Número de municipios con estrategia implementada</t>
  </si>
  <si>
    <t>REDUCIR LA TASA DE MORTALIDAD POR TUBERCULOSIS EN 0,6% EN EL DEPARTAMENTO DEL PUTUMAYO</t>
  </si>
  <si>
    <t>TASA DE MORTALIDAD POR TUBERCULOSIS ANUALMENTE</t>
  </si>
  <si>
    <t>2,8 POR 100.000 HABITANTES.</t>
  </si>
  <si>
    <t>2,8 POR 100.000 HABITANTES</t>
  </si>
  <si>
    <t>Mejorar las coberturas de vacunacion</t>
  </si>
  <si>
    <t>INMUNOPREVENIBLES</t>
  </si>
  <si>
    <t>13 municipios con visita de asistencia técnica</t>
  </si>
  <si>
    <t xml:space="preserve">Numero de municipios con visitas de asistencia técnica </t>
  </si>
  <si>
    <t xml:space="preserve">Mantenimiento  las coberturas de vacunacion  en  la poblacion objeto del departamento del Putumayo . </t>
  </si>
  <si>
    <t>13 municipios  con los lineamientos de vacunacion.</t>
  </si>
  <si>
    <t xml:space="preserve">numero de municipios con Lineamientos de vacunacion </t>
  </si>
  <si>
    <t>Numero de municipios con visitas de asistencia técnica a PAI WEB</t>
  </si>
  <si>
    <t>13 municipios con visitas al sistema de informacion PAI WEB</t>
  </si>
  <si>
    <t xml:space="preserve">4 jornadas de vacunacion </t>
  </si>
  <si>
    <t xml:space="preserve">Numero de jornadas de vacunacion </t>
  </si>
  <si>
    <t xml:space="preserve">4 jornadas Nacionales de vacunacion </t>
  </si>
  <si>
    <t xml:space="preserve">Numero de jornadas Nacionales de vacunacion </t>
  </si>
  <si>
    <t>GESTION DIFERENCIAL DE POBLACIONES VULNERABLES</t>
  </si>
  <si>
    <t xml:space="preserve">Promover  la atencion integral de niños - niñas  menores de 5 años </t>
  </si>
  <si>
    <t>SALUD INFANTIL Y JUVENIL EN POBLACIONES.</t>
  </si>
  <si>
    <t xml:space="preserve">Fortalecer las estrategias AIEPI - IAMI ,con el fin de que se brinde una  atencion integral a  niños y niñas </t>
  </si>
  <si>
    <t>13 municipios con visita de asistencia técnica resolución 412/2000</t>
  </si>
  <si>
    <t>Prevencion de la enfermedades prevalentes de la Infancia en la poblacion  Infantil del Departamento.</t>
  </si>
  <si>
    <t xml:space="preserve">13 Municipios con estrategias de prevencion en enfermedades prevalentes de la Infancia (Una vez cada año) </t>
  </si>
  <si>
    <t>No. de Estrategia Implementadas en las 13 IPS Publicas.</t>
  </si>
  <si>
    <t>13 municipios con visita de asistencia técnica AIEPI -IAMI</t>
  </si>
  <si>
    <t xml:space="preserve">13 municipios con visita de asistencia técnica UROCS y UAIRACS </t>
  </si>
  <si>
    <t>SALUD SEXUAL Y REPRODUCTIVA.</t>
  </si>
  <si>
    <t>Implementar acciones que busquen garantizar el ejercicio de los derechos relacionados con la sexualidad y la reproducción, libre de violencias, en un marco de igualdad, libertad, autonomía y no discriminación por motivos de sexo, edad, etnia, orientación sexual o identidad de género, discapacidad, religión o ser víctima del conflicto armado.</t>
  </si>
  <si>
    <t xml:space="preserve">
Aumentar en un 5% la atención integral a las víctimas de violencia que acuden al sector de salud, para la restitución de los derechos que les han sido vulnerados.</t>
  </si>
  <si>
    <t xml:space="preserve">% de víctimas de atendidas por casos de  violencia sexual </t>
  </si>
  <si>
    <t xml:space="preserve">FORTALECER EL CONOCIMIENTO DE LA SEXUALIDAD SANA Y RESPONSABLE EN EL DEPARTAMENTO DE PUTUMAYO.   </t>
  </si>
  <si>
    <t>13 MUNICIPIOS  CON COMITES INTERSECTORIALES PARA LA PREVENCIÓN Y ATENCIÓN INTEGRAL DE VÍCTIMAS DE VIOLENCIA SEXUAL OPERANDO Y A NIVEL DEPARTAMENTAL. ANUALES</t>
  </si>
  <si>
    <t xml:space="preserve">NUMERO DE  MUNICIPIOS  CON COMITES INTERSECTORIALES ANUALES </t>
  </si>
  <si>
    <t>CAPACITACION  A 27 PROFESIONALES DE LA SALUD  DEL PROGRAMA  DEL AREA DE LA SALUD DE LAS IPS, SECRETARIAS MUNICIPALES Y EPS DE  LOS 13 MUNICIPIOS  EN TEMAS DE SSR.</t>
  </si>
  <si>
    <t>NUMERO DE  PERSONAS CAPACITADAS DEL AREA DE LA SALUD ANUALES</t>
  </si>
  <si>
    <t xml:space="preserve">80% DE LOS CASOS DE VIOLENCIA SEXUAL CON SEGUIMIENTO </t>
  </si>
  <si>
    <t>% DE CASOS CON SEGUIMIENTO/TOTAL CASOS DE VIOLENCIA ANUALES</t>
  </si>
  <si>
    <t xml:space="preserve">RUTAS DE ATENCIÓN EN LOS 13 MUNICPIOS IMPLEMENTADA PARA VICTIMAS DE VIOLENCIA ANUALES </t>
  </si>
  <si>
    <t>No.  DE MUNIICIPIOS CON RUTAS DE ATENCION  IMPLEMENTADAS ANUALES</t>
  </si>
  <si>
    <t>Aumentar al 98% la atención del parto por personal calificado anual.</t>
  </si>
  <si>
    <t>% de atención institucional del parto por personal calificado</t>
  </si>
  <si>
    <t xml:space="preserve">IMPLEMENTACIÓN Y SEGUIMIENTO A LOS PROGRAMAS DE INFECCIONES DE TRANSMISIÓN SEXUAL EN LAS IPS PUBLICAS EN LOS TRECE MUNICIPIOS </t>
  </si>
  <si>
    <t>No.  MUNICIPIOS  CON IMPLEMENTACIÓN Y SEGUIMIENTO ANUALES</t>
  </si>
  <si>
    <t>SEGUIMIENTO A L 70%  DE LOS CASOS DE INFECCONES DE TRANSMISIÓN SEXUAL ( SIFILIS CONGENITA) EN LOS 13 MUNICIPIOS</t>
  </si>
  <si>
    <t xml:space="preserve">PORCENTAJE DE SEGUIMIENTO </t>
  </si>
  <si>
    <t xml:space="preserve">CAPACITAR  27 PROFESIONALES DE LA SALUDDE LAS IPS EN TEMAS DE MATERNIDAD SEGURA (DIAGRAMAS DE FLUJO DE LA EMERGENCIA OBSTÉTRICA Y ESTRATEGIA DE CÓDIGO ROJO, GUÍAS DE PRÁCTICA CLÍNICA EN ATENCIÓN INTEGRAL A GESTANTES 2014, PROTOCOLO DE ATENCIÓN A LA EMBARAZADA MENOR 14 AÑOS, PROTOCOLO DE ATENCIÓN DE LA INTERRUPCIÓN VOLUNTARIA DEL EMBARAZO EN NIVEL DE ATENCIÓN DE BAJA COMPLEJIDAD, </t>
  </si>
  <si>
    <t>IMPLEMENTAR  LA ATENCIÓN PREFERENCIAL EN LAS 13 IPS PÚBLICAS DE ACUERDO A LOS LINEAMIENTOS DEL DECRETO 134 DE 2014 Y DEMÁS NORMATIVIDAD VIGENTE.</t>
  </si>
  <si>
    <t>No. IPS PUBLICAS CON ATENCION PREFERENCIAL/TOTAL DE IPS PÚBLICAS ANUALES</t>
  </si>
  <si>
    <t xml:space="preserve">CAPACITAR  AL 100% AL PERSONAL DE SALUD DE CADA IPS EN  NORMA TÉCNICA DE DETECCIÓN TEMPRANA DE ALTERACIONES DEL EMBARAZO SEGÚN RES 412/2000,  </t>
  </si>
  <si>
    <t>Aumentar al 85% las mujeres gestantes que se practicaron la prueba VIH (Elisa).</t>
  </si>
  <si>
    <t>% de mujeres gestantes que se practicaron la prueba de VIH (Elisa</t>
  </si>
  <si>
    <t>VISITAS A LAS 13 IPS PÚBLICAS  DE ASITENCIA TECNICA Y  SEGUIMIENTO A LA ESTRATEGIA DE REDUCCION DE LA TRANSMISION   INFANTIL DEL VIH/ SIFILIS Y GUIAS  DE PRACTICA CLINICA PARA LA ATENCION INTEGRAL DE VIH, SIFILIS(MINSALUD 2013).</t>
  </si>
  <si>
    <t>No.  DE IPS PUBLICAS CON IMPLEMENTACIÓN Y SEGUIMIENTO ANUALES</t>
  </si>
  <si>
    <t>IMPLEMENTACIÓN EN LAS 13 IPS PUBLICAS  DE LA BASE DE DATOS DE ITS ( VIH. HB  Y SIFILIS.)  DEPARTAMENTAL.</t>
  </si>
  <si>
    <t xml:space="preserve">No.  DE IPS PUBLICAS CON IMPLEMENTACIÓN Y SEGUIMIENTO ANUALES </t>
  </si>
  <si>
    <t>EJECUTAR VISITAS DE SEGUIMIENTO A LAS 13 IPS Y  5 EPS A LA  OFERTA DE ANTICONCEPCIÓN  CON EL FIN DE DISMINUIR LAS BARRERAS ADMINISTRATIVAS</t>
  </si>
  <si>
    <t xml:space="preserve">No.  DE IPS PUBLICAS Y EPS CON SEGUIMIENTO/ TOTAL DE IPS PUBLICAS  Y EPS *100 ANUALES </t>
  </si>
  <si>
    <t>13 IPS PÚBLICAS CON SEGUIMIENTO Y ASISTENCIA TÉCNICA  EN EL  MODELO DE ATENCION DE LOS  SERVICIOS DE SALUD  AMIGABLES PARA ADOLESCENTES Y JOVENES</t>
  </si>
  <si>
    <t>VIDA SALUDABLE Y CONDICIONES NO TRANSMISIBLES</t>
  </si>
  <si>
    <t>PROMOVER ACCIONES E INTERVENCIONES SECTORIALES, TRANSECTORIALES Y COMUNITARIAS QUE BUSCAN EL BIENESTAR Y EL DISFRUTE DE UNA VIDA SANA EN LAS DIFERENTES ETAPAS DEL TRANSCURSO DE VIDA, PROMOVIENDO MODOS, CONDICIONES Y ESTILOS DE VIDA SALUDABLES EN LOS ESPACIOS COTIDIANOS DE LAS PERSONAS, FAMILIAS Y COMUNIDADES, ASÍ COMO EL ACCESO A UNA ATENCIÓN INTEGRADA DE CONDICIONES NO TRANSMISIBLES CON ENFOQUE DIFERENCIAL</t>
  </si>
  <si>
    <t>Implementar acciones de IVC  al 50 % en las Instituciones Prestadoraas de Servicios para  prevenir las enfermedades No trasmisibles en la Población del Departamento</t>
  </si>
  <si>
    <t>Porcentaje de implementación en la Instituciones Prestadoras de Servicios</t>
  </si>
  <si>
    <t>PREVENCION DE LAS ENFERMEDADES NO TRANSMISIBLES EN NUESTRO DEPARTAMENTO</t>
  </si>
  <si>
    <t xml:space="preserve">REALIZAR  EN LOS 13 MUNICIPIOS ACCIONES DE INSPECCIÓN, VIGILANCIA  Y CONTROL EN EL CUMPLIMIENTO DE NORMAS TÉCNICAS Y GUÍAS DE ATENCIÓN ESTABLECIDAS EN LA RESOLUCIÓN 0412 DEL 2000, A LAS  IPS PÚBLICAS, CENTROS DE SALUD E IPS PRIVADAS EXISTENTES EN EL DEPARTAMENTO DEL PUTUMAYO QUE PRESTAN SERVICIOS DE SALUD EN PROMOCIÓN Y PREVENCIÓN A LAS ENFERMEDADES CRÓNICAS NO TRANSMISIBLES.
</t>
  </si>
  <si>
    <t>No. MUNICIPIOS CON INSPECCIÓN, VIGILANCIA Y CONTROL ANUALES</t>
  </si>
  <si>
    <t>REALIZAR EN LOS 13 MUNICIPIOS  VISITA DE SEGUIMIENTO Y CAPACITACIÓN  A LAS  IPS PUBLICAS, PRIVADAS Y ESES EN LA NORMA TÉCNICA AL CUMPLIMIENTO DE LA NORMA TÉCNICA 412 DE 2000.</t>
  </si>
  <si>
    <t xml:space="preserve">No. MUNICIPIOS CON SEGUIMIENTO Y CAPACITACIÓN ANUALES </t>
  </si>
  <si>
    <t>SEGUIMIENTO AL PROGRAMA DE HIPERTENSOS Y DIABETICOS EXISTENTES EN LAS 10  IPS PUBLICAS Y LOS 3 CENTROS DE SALUD DEL DEPARTAMENTO DEL PUTUMAYO.</t>
  </si>
  <si>
    <t>No. IPS PUBLICAS Y CENTROS DE SALUD CON SEGUIMIENTO ANUELES</t>
  </si>
  <si>
    <t>EJECUTAR ACCIONES DE ACTIVIDAD FÍSICA Y PROMOCIÓN DE  ESTILOS DE VIDA SALUDABLE PARA APOYO A LAS ACTIVIDADES DE LA PRIORIDAD EN LOS TRECE (13) MUNICIPIOS DEL DEPARTAMENTO. (ESTAGEIA 4 X 4 AMPLIADA)</t>
  </si>
  <si>
    <t>No. MUNICIPIOS CON ESTRATEGIA 4 X 4 ANUALES</t>
  </si>
  <si>
    <t>Levantamiento de la Línea de Base al 100%  de las Enfermedades No Trasmisibles en las IPS públicas del Departamento del Putumayo.</t>
  </si>
  <si>
    <t>Levantamiento de Linea de Base al 100%</t>
  </si>
  <si>
    <t>SOLICITUD, PROCESAMIENTO, CONSOLIDACIÓN Y ANÁLISIS AL 90% DE LA LÍNEA BASE DE LAS ENFERMEDADES NO TRANMISIBLES</t>
  </si>
  <si>
    <t>PORCENTAJE ANUALES</t>
  </si>
  <si>
    <t>Levantamiento al 100%  la línea base sobre: Edad de inicio del consumo de tabaco en adolescentes en las IPS públicas del Departamento del Putumayo.</t>
  </si>
  <si>
    <t>Promover la estratificación del riesgo cardiovascular y metabólico a través de la implementación de la Estrategia "Conoce tu riesgo, peso saludable", en el 100% de los Municipios del Departamento del Putumayo.</t>
  </si>
  <si>
    <t>No. De municipios con estratificación del riesgo cardiovascular/Total de Municipios</t>
  </si>
  <si>
    <t>IMPLEMENTACIÓN A LOS 13 MUNICIPIOS LA ESTRATEGIA "CONOCE TU RIESGO, PESO SALUDABLE", A TRAVÉS DE LA ESTRATIFICACIÓN DE RIESGO (PERFIL DEL RIESGO CARDIOVASCULAR Y METABÓLICO) DE LA POBLACIÓN MAYOR DE 18 AÑOS</t>
  </si>
  <si>
    <t xml:space="preserve">No. MUNICIPIOS ANUALES </t>
  </si>
  <si>
    <t xml:space="preserve">
Socialización al 50% en el protocolo de vigilancia a la exposición a flúor y levantamiento de perfil departamental de morbilidad atendida en las Instituciones Prestadoras de Salud Públicas
</t>
  </si>
  <si>
    <t>Porcentaje de socialización en las IPS Públicas</t>
  </si>
  <si>
    <t>1 (UNA) UPGD IPS PÚBLICA EN EL DEPARTAMENTO DEL PUTUMAYO ESCOGIDA COMO UPGD CENTINELA, CAPACITADA, SUPERVISADA Y VERIFICADA EN CUMPLIMIENTO A LOS LINEAMIENTOS EN LA VIGILANCIA CENTINELA EN LA EXPOSICIÓN A FLÚOR EN CUMPLIMIENTO A LO ESTIPULADO POR EL INS Y CON SOCIALIZACIÓN A LAS 10 IPS PÚBLICAS DEL DEPARTAMENTO.</t>
  </si>
  <si>
    <t>No. UPGD CAPACITADA Y CON SEGUIMIENTO ANUALES ANUALES</t>
  </si>
  <si>
    <t>CONVIVENCIA SOCIAL Y SALUD MENTAL</t>
  </si>
  <si>
    <t>PROMOVER ACCIONES TRANSECTORIALES Y COMUNITARIAS QUE, MEDIANTE LA PROMOCIÓN DE LA SALUD MENTAL Y LA CONVIVENCIA, LA TRANSFORMACIÓN DE PROBLEMAS Y TRASTORNOS PREVALENTES EN SALUD MENTAL Y LA INTERVENCIÓN SOBRE LAS DIFERENTES FORMAS DE LA VIOLENCIA, CONTRIBUYA AL BIENESTAR Y AL DESARROLLO HUMANO Y SOCIAL EN TODAS LAS ETAPAS DEL CICLO DE VIDA, CON EQUIDAD Y ENFOQUE DIFERENCIAL.</t>
  </si>
  <si>
    <t>Implementar la ficha de notificación de trastornos mentales en las  10 IPS Públicas</t>
  </si>
  <si>
    <t>No. IPS con ficha Implementada</t>
  </si>
  <si>
    <t>FORTALECER LAS ACCIONES PARA UN PUTUMAYO CON MENTE SANA</t>
  </si>
  <si>
    <t xml:space="preserve">IMPLEMENTACIÓN  DE LA FICHA DE TRASTORNOS MENTALES  EN LAS IPS.PUBLICAS   EN LOS TRECE (13) MUNICIPIOS DEL DEPARTAMENTO DEL PUTUMAYO   </t>
  </si>
  <si>
    <t xml:space="preserve">No. IPS PUBLICAS ANUALES ANUALES </t>
  </si>
  <si>
    <t>Fortalecer  la notificación  en las 10 IPS Públicas del sistema de vigilancia en  violencia intrafamiliar, sexual y de la mujer,  consumo de sustanciás psicoactivas y conducta suicida</t>
  </si>
  <si>
    <t>No. IPS con ficha Implementadas</t>
  </si>
  <si>
    <t xml:space="preserve">SEGUIMIENTO  A LOS 13 MUNICIPIOS  EN EL  USO DE LA FICHA DE NOTIFICACIÓN DE VIOLENCIA INTRAFAMILIAR, SEXUAL Y DE LA MUJER,  CONSUMO DE SUSTANCIAS PSICOACTIVAS Y CONDUCTA SUICIDA  </t>
  </si>
  <si>
    <t xml:space="preserve">No. DE MUNICIPIOS ANUALES </t>
  </si>
  <si>
    <t xml:space="preserve">IPS privadas y públicas de los 13 municipios del departamento  con la implementación al 100% la ruta de atención consumo de alcohol / SPA  y de conducta suicida </t>
  </si>
  <si>
    <t>No. De IPS con Ruta Implementada</t>
  </si>
  <si>
    <t xml:space="preserve">NUMERO DE  PERSONAS CAPACITADAS DEL AREA DE LA SALUD ANUALES </t>
  </si>
  <si>
    <t>TRECE (13)  MUNICIPIOS CON  IVC</t>
  </si>
  <si>
    <t>1 plan de Plan de Drogas Departamental implementado en un 80%</t>
  </si>
  <si>
    <t>Plan de drogas implementado</t>
  </si>
  <si>
    <t xml:space="preserve">1 Plan implementado en un 60% </t>
  </si>
  <si>
    <t>UN (1) OBSERVATORIO DE SALUD MENTAL DEPARTAMENTAL FUNCIONANDO</t>
  </si>
  <si>
    <t>No. OBSERVATORIO ANUALES</t>
  </si>
  <si>
    <t>SEGUIMIENTO AL PLAN DE DROGAS AL 100%</t>
  </si>
  <si>
    <t xml:space="preserve">PORCENTAJE DE SEGUIMIENTO ANUALES </t>
  </si>
  <si>
    <t>SEGUIMIENTO DE LOS TRECE (13) MUNICIPIOS CON  LA RED DE SALUD MENTAL</t>
  </si>
  <si>
    <t>SEGURIDAD ALIMENTARIA Y NUTRICIONAL</t>
  </si>
  <si>
    <t>PROPENDER POR LA SEGURIDAD ALIMENTARIA Y NUTRICIONAL SAN DE LA POBLACIÓN PUTUMAYENSE A TRAVÉS DE LA IMPLEMENTACIÓN, SEGUIMIENTO Y EVALUACIÓN DE ACCIONES CON EL FIN DE FORTALECER LA SELECCIÓN ADECUADA DE ALIMENTOS Y LA PRACTICA DE HABITOS ALIMENTARIOS SALUDALBES QUE LE PERMITAN MANTENER UN ESTADO DE SALUD Y NUTRICIÓN ADECUADO</t>
  </si>
  <si>
    <t>Implementar acciones de IVC  al 40 % en las Instituciones Prestadoraas de Servicios para el cumplimiento de Acciones en Seguridad alimentaria y nutricional en la Población del Departamento</t>
  </si>
  <si>
    <t>FORTALECER LAS ACCIONES PARA MEJORAR LA SEGURIDAD ALIMENTARIA, BIENESTAR Y PROGRESO EN EL DEPARTAMENTO DE PUTUMAYO</t>
  </si>
  <si>
    <t>Estrategias de desparasitacion masiva "Quimioterapia Preventiva Antihelmintica" implementadas en un 100%</t>
  </si>
  <si>
    <t>100% de los municipios con implementacion de la estrategia de desparasitacion masiva "Quimioterapia Preventiva Antihelmintica"</t>
  </si>
  <si>
    <t>SISTEMA DE INFORMACIÓN TERRITORIAL IMPLEMENTADO  PARA LA CLASIFICACION Y VIGILANCIA DEL ESTADO NUTRICIONAL DE LA POBLACIÓN DE 18 A64 AÑOS EN EL DEPARTAMENTO EN UN 100%</t>
  </si>
  <si>
    <t>IMPLEMENTAR EN EL 100%  DE LOS MUNICIPIOS EL SISTEMA DE INFORMACIÓN TERRITORIAL PARA LA CLASIFICACION Y VIGILANCIA DEL ESTADO NUTRICIONAL DE LA POBLACIÓN DE 18 A64 AÑOS EN EL DEPARTAMENTO ANUALMENTE</t>
  </si>
  <si>
    <t>VISITAS DE SEGUIMIENTO Y ASISTENCIA TECNICA  REALIZADAS EN  LOS MUNICIPIOS DEL DEPARTAMENTO EN SUPLEMENTACION NUTRICIONAL, RESOLUCIÓN 412/2000 NORMA TÉCNICA Y GUÍAS DE ATENCIÓN DE NUTRICIÓN.</t>
  </si>
  <si>
    <t xml:space="preserve">N° DE MUNICIPIOS CON SEGUIMIENTO Y  ASISTENCIA TECNICA EN SUPLEMENTACION NUTRICIONAL, RESOLUCIÓN 412/2000 NORMA TÉCNICA Y GUÍAS DE ATENCIÓN DE NUTRICIÓN ANUALES  </t>
  </si>
  <si>
    <t>N° DE  MUNICIPIOS CON SEGUIMIENTO Y  ASISTENCIA TECNICA EN VALORACIÓN EN LA GESTANTES CON LA HERRAMIENTA CURVA DE ATALAH, ACCIONES DE PROMOCIÓN DE LA SALUD, PROTECCIÓN ESPECÍFICA, DETECCIÓN TEMPRANA DE LAS ALTERACIONES NUTRICIONALES</t>
  </si>
  <si>
    <t>N° DE MUNICIPIOS CON SEGUIMIENTO Y ASISTENCIA TECNICA EN VALORACIÓN EN LA GESTANTES CON LA HERRAMIENTA CURVA DE ATALAH, ACCIONES DE PROMOCIÓN DE LA SALUD, PROTECCIÓN ESPECÍFICA, DETECCIÓN TEMPRANA DE LAS ALTERACIONES NUTRICIONALES ANUALES</t>
  </si>
  <si>
    <t>VISITAS DE SEGUIMIENTO Y ASISTENCIA TECNICA REALIZADAS EN UN  100% EN LOS MUNICIPIOS EN LEVANTAMIENTO DE LINEA BASE DE LACTANCIA MATERNA.</t>
  </si>
  <si>
    <t>VISITAS DE SEGUIMIENTO Y ASISTENCIA TECNICA AL 100% DE LOS MUNICIPIOS EN LEVANTAMIENTO DE LINEA BASE DE LACTANCIA MATERNA ANUALMENTE</t>
  </si>
  <si>
    <t xml:space="preserve">IMPLEMENTACION  DE LA  RESOLUCIÓN 5406 DEL 17 DE DICIEMBRE DE 2015 EN LOS MUNICIPIOS DEL DEPARTAMENTO </t>
  </si>
  <si>
    <t>N° DE MUNICIPIOS EN LA IMPLEMENTACIÓN DE LA  RESOLUCIÓN 5406 DEL 17 DE DICIEMBRE DE 2015.</t>
  </si>
  <si>
    <t>SALUD Y AMBITO LABORAL</t>
  </si>
  <si>
    <t>FORTALECER MEDIANTE INTERVENCIONES SECTORIALES Y TRANSECTORIALES QUE BUSCAN EL BIENESTAR Y PROTECCIÓN DE LA SALUD DE LOS TRABAJADORES, A TRAVÉS DE LA PROMOCIÓN DE MODOS, CONDICIONES Y ESTILOS DE VIDA SALUDABLES EN EL ÁMBITO LABORAL, EL MANTENIMIENTO DEL BIENESTAR FÍSICO, MENTAL Y SOCIAL DE LAS PERSONAS EN TODAS LAS OCUPACIONES, Y EL FOMENTO DE LAS INTERVENCIONES QUE MODIFICAN POSITIVAMENTE LAS SITUACIONES Y CONDICIONES DE INTERÉS PARA LA SALUD DE LOS TRABAJADORES DEL SECTOR FORMAL E INFORMAL DE LA ECONOMÍA</t>
  </si>
  <si>
    <t>Implementar acciones de IVC  al 5 % en las empresas del sector formal e informal de la economia</t>
  </si>
  <si>
    <t>No.de empresas con IVC del sector formal e informal de la economia</t>
  </si>
  <si>
    <t xml:space="preserve">FORTALECIMIENTO DE LAS CONDICIONES DE SEGURIDAD Y SALUD LABORAL EN EL DEPARTAMENTO DE PUTUMAYO    </t>
  </si>
  <si>
    <t>INSPECCIÓN, VIGILANCIA Y CONTROL PARA EL CUMPLIMIENTO DE LAS NORMAS DE SEGURIDAD Y SALUD EN EL TRABAJO AL SECTOR FORMAL E INFORMAL DE LOS 13 MUNICIPIOS</t>
  </si>
  <si>
    <t xml:space="preserve">No. DE MUNICIPIOS CON INSPECCION, VIGILANCIA Y COTROL  ANUALES </t>
  </si>
  <si>
    <t>FORTALECIMIENTO A TRAVÉS DE CAPACITACIONES  A LAS EMPRESAS DEL SECTOR FORMAL E INFORMAL DE LA ECONOMIA DE LOS 13 MUNICIPIOS DEL DEPARTAMENTO</t>
  </si>
  <si>
    <t xml:space="preserve">No. DE MUNICIPIOS FORTALECIDOS ANUALMENTE </t>
  </si>
  <si>
    <t>CARACTERIZACIÓN DE LA POBLACIÓN INFORMAL EN LOS 13 MUNICIPIOS DEL DEPARTAMENTO</t>
  </si>
  <si>
    <t>No. DE MUNICIPIOS CON CARACTERIZACION POBLACION  ANUAL</t>
  </si>
  <si>
    <t>SALUD PUBLICA EN EMERGENCIAS Y DESASTRES</t>
  </si>
  <si>
    <t xml:space="preserve">Fortalecer la capacidad técnica y operativa del Centro Regulador de Urgencias, Emergencias y Desastres CRUE  </t>
  </si>
  <si>
    <t>GESTION EN EMERGENCIAS Y DESASTRES</t>
  </si>
  <si>
    <t>Mejorar la capacidad de respuesta frente a Emergencias y Desastres en Salud</t>
  </si>
  <si>
    <t>CRUE en 70%  de operatividad</t>
  </si>
  <si>
    <t>Número de Centros de Reserva para el Centro Regulador de Urgencias y Emergencias CRUE creados</t>
  </si>
  <si>
    <t>APOYO EN LA OPERACIÓN DEL CENTRO REGULADOR DE URGENCIAS Y EMERGENCIAS CRUE DEL DEPARTAMENTO DEL PUTUMAYO</t>
  </si>
  <si>
    <t>PUTUMAYO INCLUYENTE Y CON EQUIDAD EN SALUD</t>
  </si>
  <si>
    <t xml:space="preserve">Incrementar  la afiliacion a la población pobre no afiliada al sistema de seguridad Social   en Salud y garantizar la prestación del servicio  de salud </t>
  </si>
  <si>
    <t xml:space="preserve">Numero de personas afiliadas   a la Seguridad Social en Salud
</t>
  </si>
  <si>
    <t xml:space="preserve">APOYO PARA EL ASEGURAMIENTO  EN SALUD Y LA PRESTACION DEL SERVICIO DE SALUD DE LA POBLACION POBRE NO AFILIADA EN EL DEPARTAMENTO DE PUTUMAYO </t>
  </si>
  <si>
    <t xml:space="preserve">Número de  nuevos afiliados  en el Sistema de Salud </t>
  </si>
  <si>
    <t xml:space="preserve">Número de Poblacion pobre no afiliada (PPNA)  atendida en servicios de salud  con accesibilidad,  calidad y eficiencia.  </t>
  </si>
  <si>
    <t xml:space="preserve">Numero Poblacion pobre no afiliada (PPNA)  con atencion  en  servicios de salud </t>
  </si>
  <si>
    <t>Número de prestadores de servicios de salud con inspección y vigilancia en el cumplimiento de los componentes del Sistema Obligatorio de la Garantía de la Calidad en Salud SOGCS</t>
  </si>
  <si>
    <t>MEJORAMIENTO DE LA CALIDAD DE LA ATENCION DE SALUD EN EL MARCO  DEL SISTEMA OBLIGATORIO DE GARANTIA DE LA CALIDAD SOGCS</t>
  </si>
  <si>
    <t xml:space="preserve"> Número de Poblacion pobre afiliada al Regimen Subsidiado  atendida en servicios de salud  y tecnologias no POS, con accesibilidad,  calidad y eficiencia.  </t>
  </si>
  <si>
    <t>APOYO A LA PRESTACION DE SERVICIOS DE SALUD A LA POBLACION AFILIADA  AL REGIMEN SUBSIDIADO EN SERVICIOS Y TECNOLOGIAS SIN COBERTURA EN EL POS</t>
  </si>
  <si>
    <t>Numero Poblacion pobre  afiliada al regimen subsidiado  que solicita atenciones  en  servicios de salud y tecnologias no POS.</t>
  </si>
  <si>
    <t xml:space="preserve">Promover el mejoramiento de la calidad de vida de las poblaciones  vulnerables del Departamento del Putumayo. </t>
  </si>
  <si>
    <t>ENVEJECIMIENTO Y VEJEZ</t>
  </si>
  <si>
    <t>Propiciar espacios que permitan a la población  adulto mayor del departamento del Putumayo mejorar su calidad de vida y desarrollar actividades en pro del alcance de  su bienestar.</t>
  </si>
  <si>
    <t>13 Municipios atendidos cada año</t>
  </si>
  <si>
    <t>13 municipios del departamento con implementación de planes y programas para promover (en salud)la calidad de vida de las personas mayores y el envejecimiento activo.</t>
  </si>
  <si>
    <t>FORTALECIMIENTO DE LOS DERECHOS DE LA POBLACIÓN ADULTO MAYOR DEL DEPARTAMENTO Y PROMOCIÓN DEL ENVEJECIMIENTO ACTIVO Y PROGRAMAS INTERGENERACIONALES.</t>
  </si>
  <si>
    <t>13 Municipios beneficiados</t>
  </si>
  <si>
    <t xml:space="preserve"> DISCAPACIDAD</t>
  </si>
  <si>
    <t>Implementar planes, programas, proyectos y estrategias de inclusión para mejorar las condiciones de la atención de las personas con discapacidad, sus familias, cuidadores y la sociedad</t>
  </si>
  <si>
    <t>13 Municipios con la implementación de planes y  programas a beneficio de la población en situación de discapacidad del departamento.</t>
  </si>
  <si>
    <t>FORTALECIMIENTO DE ESTRATEGIAS DE REHABILITACIÓN PARA PERSONAS CON DISCAPACIDAD, SU FAMILIA Y COMUNIDAD; Y  FORTALECIMIENTO DEL BANCO DE PRODUCTOS DE APOYO A BENEFICIO DE LAS PERSONAS CON DISCAPACIDAD DEL DEPARTAMENTO DEL PUTUMAYO..</t>
  </si>
  <si>
    <t>13 Municipios con la implementación de planes y  programas a beneficio de la población con  discapacidad del departamento.</t>
  </si>
  <si>
    <t>SALUD EN POBLACIONES ETNICAS</t>
  </si>
  <si>
    <t>Promover las prácticas ancestrales étnicas de medicina tradicional  y preservar la cultura, usos y costumbres  de las comunidades étnicas de Departamento del Putumayo.</t>
  </si>
  <si>
    <t>2 practicas ancestrales de medicina tradicional fortalecidas</t>
  </si>
  <si>
    <t xml:space="preserve">No. de prácticas ancestrales </t>
  </si>
  <si>
    <t>GARANTIZAR LOS DERECHOS DE LOS GRUPOS ETNICOS (AFROS E INDIGENAS), SISTEMATIZACION DE SUS DINAMICAS MAS RELEVANTES CON EL FIN DE PRESERVAR LAS RAICES CULTURALES DE LA MEDICINA TRADICIONAL Y PROMOVER LA ATENCION CON CALIDAD DE ACUERDO CON LAS NECESIADDES DE POLITICA INTEGRAL DIFERENCIAL.</t>
  </si>
  <si>
    <t>Comunidades etnicas de los 13 Municipios beneficiados.</t>
  </si>
  <si>
    <t xml:space="preserve">No. De pueblos étnicos beneficiados </t>
  </si>
  <si>
    <t>SALUD Y GENERO</t>
  </si>
  <si>
    <t>Promover iniciativas para reducir la inequidad y discriminación de género en atención en salud</t>
  </si>
  <si>
    <t>13 municipios con promoción de iniciativas para reducir la inequidad y discriminación de género.</t>
  </si>
  <si>
    <t>IMPLEMENTACIÓN DE ESTRATEGIAS PARA REDUCIR LA INEQUIDAD Y DISCRIMINACION DE GENERO</t>
  </si>
  <si>
    <t>VICTIMAS</t>
  </si>
  <si>
    <t>Incidir en el mejoramiento de la  atención psicosocial a  la población víctima del conflicto armado en Municipios  del  departamento de Putumayo.</t>
  </si>
  <si>
    <t>Priorizar 1 municipio</t>
  </si>
  <si>
    <t>No. Municipios priorizados</t>
  </si>
  <si>
    <t>FORTALECIMIENTO DEL PROGRAMA DE ATENCIÓN PSICOSOCIAL Y SALUD INTEGRAL A VÍCTIMAS DEL CONFLICTO ARMADO PAPSIVI,  E IMPLEMENTAR   ACCIONES ENFOCADAS AL RESTABLECIMIENTO DE LOS DERECHOS, ACCIONES PARA MANTENER LA SALUD Y MINIMIZAR COMPORTAMIENTOS DAÑINOS EN LA POBLACIÓN  VÍCTIMA DE MINAS EN EL DEPARTAMENTO DEL PUTUMAYO.</t>
  </si>
  <si>
    <t>Priorizar 1 municipio mas con atención psicosocial a población víctima.</t>
  </si>
  <si>
    <t>Municipio priorizado</t>
  </si>
  <si>
    <t>EDUCACION HUMANA PARA LA TRANSFORMACIÓN DEL SER Y EL HACER</t>
  </si>
  <si>
    <t>CALIDAD Y PERTIENENCIA EDUCATIVA</t>
  </si>
  <si>
    <t>HACIA LA EXCELENCIA DOCENTE</t>
  </si>
  <si>
    <t>Cualificar el desempeño de los docentes en servicio a través de programas de formación y actualización pertinente y contextualizada</t>
  </si>
  <si>
    <t>No.  De docentes beneficiarios del programa de formación para la cualificación docente</t>
  </si>
  <si>
    <t>DISEÑO E IMPLEMENTACION DEL PLAN TERRITORIAL DE CUALIFICACION DOCENTE  QUE FORTALEZCA LAS COMPETENCIAS DOCENTES PARA ATENDER LA DIVERSIDAD EN UN MARCO DE CALIDAD, EQUIDAD E INCLUSIÓN EN TODOS LOS NIVELES</t>
  </si>
  <si>
    <t>N° de establecimientos educativos con docentes beneficiarios del programa de formación para la cualificación docente</t>
  </si>
  <si>
    <t>ACCESO CON PERMANENCIA y CALIDAD</t>
  </si>
  <si>
    <t>Garantizar el acceso y permanencia con calidad a todos los niños, niñas, jovenes y adolescentes en el sistema educativo.</t>
  </si>
  <si>
    <t>N° de internados fortalecidos</t>
  </si>
  <si>
    <t>FORTALECIMIENTO DE  INTERNADOS ESCOLARES  EN EL DEPARTAMENTO DE PUTUMAYO</t>
  </si>
  <si>
    <t>N° de estudiantes internos beneficiados con alimentación escolar por año</t>
  </si>
  <si>
    <t>INCLUSION DE POBLACIONES CON  EQUIDAD</t>
  </si>
  <si>
    <t>Atender a todas las poblaciones (Indigenas, Afrodescendientes, población rural dispersa, población adulta de frontera por fuera del sistema, victimas del conflicto y población con necesidades educativas especiales) garantizando su inclusión y atención)</t>
  </si>
  <si>
    <t>N° de estudiante indigenas atendidos por año</t>
  </si>
  <si>
    <t>IMPLEMENTACIÓN DE  EDUCACIÓN PROPIA EN PUEBLOS INDÍGENAS DEL DEPARTAMENTO DE PUTUMAYO</t>
  </si>
  <si>
    <t>N° de Instituciones etnoeducativas indígenas fortalecidas</t>
  </si>
  <si>
    <t>N° de estudiantes con NEE atendidos por año</t>
  </si>
  <si>
    <t>FORTALECER LA INCLUSIÓN Y ATENCIÓN DE POBLACIÓN CON NEE EN LOS ESTABLECIMIENTOS EDUCATIVOS DEL DEPARTAMENTO DEL PUTUMAYO</t>
  </si>
  <si>
    <t>TALENTO HUMANO</t>
  </si>
  <si>
    <t>Gestionar y apropiar recursos financieros para el pago de personal, gastos generales de la SED y costos de administración del servicio educativo en Establecimientos Educativos del departamento del Putumayo</t>
  </si>
  <si>
    <t>% de recursos financieros apropiados para cancelar obligaciones salariales y pensionales</t>
  </si>
  <si>
    <t>CONSOLIDACIÓN DEL PAGO DE OBLIGACIONES SALARIALES A DOCENTES, DIRECTIVOS DOCENTES Y ADMINISTRATIVOS Y PAGO DE MESADAS PENSIONALES A DOCENTES NACIONALIZADOS DE LA SECRETARIA DE EDUCACIÓN DE PUTUMAYO</t>
  </si>
  <si>
    <t xml:space="preserve">N° de meses con obligaciones salariales canceladas a docentes, directivos docentes, administrativos, pensionados, incentivos y estímulos a docentes y directivos </t>
  </si>
  <si>
    <t>% de recursos financieros apropiados para cancelar el costo de administración del servicio educativo en EE</t>
  </si>
  <si>
    <t>ADMINISTRACIÓN DEL SERVICIO EDUCATIVO EN  ESTABLECIMIENTOS EDUCATIVOS DEL DEPARTAMENTO DE PUTUMAYO</t>
  </si>
  <si>
    <t>N° de meses con financiación del costo de administración del servicio educativo en EE</t>
  </si>
  <si>
    <t>% de recursos financieros apropiados para cancelar gastos generales para funcionamiento SED</t>
  </si>
  <si>
    <t>SERVICIOS FINANCIEROS PARA EL FUNCIONAMIENTO DE LA SECRETARIA DE EDUCACIÓN DE  PUTUMAYO</t>
  </si>
  <si>
    <t>N° de meses financiados con gastos generales para funcionamiento SED</t>
  </si>
  <si>
    <t>USO Y APROPIACION DE LOS MEDIOS Y TECNOLOGIAS DE LA INFORMACIÓN Y COMUNICACIÓN TIC´S</t>
  </si>
  <si>
    <t>Gestionar el uso y apropiación de las TIC'S en los EE en sus cuatro componentes (infraestructura, formación, contenidos, uso y apropiación)</t>
  </si>
  <si>
    <t>N° de sedes educativas con conectividad</t>
  </si>
  <si>
    <t>FORTALECIMIENTO DEL USO  Y APROPIACIÓN DE LAS TIC´S EN LOS ESTABLECIMIENTOS EDUCATIVOS DEL DEPARTAMENTO DE PUTUMAYO</t>
  </si>
  <si>
    <t>N°  de sedes educativas con conectividad</t>
  </si>
  <si>
    <t>SISTEMA GESTION DE CALIDAD</t>
  </si>
  <si>
    <t>Mantener vigente el SGC, los macro procesos certificados, las auditorias y la gestión de macro procesos</t>
  </si>
  <si>
    <t>N° de macro procesos certificados</t>
  </si>
  <si>
    <t>FORTALECIMIENTO DEL SISTEMA GESTION DE CALIDAD DE LA SED  DE PUTUMAYO</t>
  </si>
  <si>
    <t>N° de macroprocesos con recertificación</t>
  </si>
  <si>
    <r>
      <t xml:space="preserve">CODIGO: </t>
    </r>
    <r>
      <rPr>
        <sz val="12"/>
        <color indexed="8"/>
        <rFont val="Calibri"/>
        <family val="2"/>
      </rPr>
      <t>FT-DDP-001</t>
    </r>
  </si>
  <si>
    <r>
      <t xml:space="preserve">VERSIÓN: </t>
    </r>
    <r>
      <rPr>
        <sz val="12"/>
        <color indexed="8"/>
        <rFont val="Calibri"/>
        <family val="2"/>
      </rPr>
      <t>02</t>
    </r>
  </si>
  <si>
    <r>
      <t xml:space="preserve">FECHA: </t>
    </r>
    <r>
      <rPr>
        <sz val="12"/>
        <color indexed="8"/>
        <rFont val="Calibri"/>
        <family val="2"/>
      </rPr>
      <t>13/10/2015</t>
    </r>
  </si>
  <si>
    <r>
      <rPr>
        <sz val="12"/>
        <color indexed="10"/>
        <rFont val="Calibri"/>
        <family val="2"/>
      </rPr>
      <t xml:space="preserve">Ampliar la cobertura </t>
    </r>
    <r>
      <rPr>
        <sz val="12"/>
        <rFont val="Calibri"/>
        <family val="2"/>
      </rPr>
      <t xml:space="preserve"> del servicio de energía eléctrica en el departamento del Putumayo.</t>
    </r>
  </si>
  <si>
    <t xml:space="preserve">EDUCACION PARA TODOS </t>
  </si>
  <si>
    <t>Apoyar la intervención de espacios educativos que permitan mejorar la prestación del servicio</t>
  </si>
  <si>
    <t>No. De espacios educativos construidos, adecuados y con mantenimiento</t>
  </si>
  <si>
    <t xml:space="preserve">N° de ambientes pedagógicos construidos, adecuados  y/o mejorados. </t>
  </si>
  <si>
    <t>SANDRA CHAMORRO</t>
  </si>
  <si>
    <t>SECRETARIA DE SALUD</t>
  </si>
  <si>
    <t>ANA CAROLINA VILLOTA</t>
  </si>
  <si>
    <t>FAVIAN JARAMILLO</t>
  </si>
  <si>
    <t>SANDRA RODRIGUEZ</t>
  </si>
  <si>
    <t>NOHEMI MESIAS</t>
  </si>
  <si>
    <t>KAROL SUAREZ</t>
  </si>
  <si>
    <t>PAOLA MORILLO</t>
  </si>
  <si>
    <t>CRISTINA HIDALGO</t>
  </si>
  <si>
    <t xml:space="preserve">MARCELA MARTINEZ </t>
  </si>
  <si>
    <t xml:space="preserve">ELIZABETH ORTEGA </t>
  </si>
  <si>
    <t>PUTUMAYO TERRITORIO DE PAZ.</t>
  </si>
  <si>
    <t>PUTUMAYO EN RUTA HACIA LA PAZ.</t>
  </si>
  <si>
    <t>APOYO PARA LA CAPACITACION Y PROMOCION DE LOS GESTORES DE PAZ, PARA POSICIONAR LA PAZ COMO UN PROPOSITO DE TODA LA COMUNIDAD PUTUMAYENSE.</t>
  </si>
  <si>
    <t>REGISTRO Y ANOTACIONES</t>
  </si>
  <si>
    <t>DOTACION DE LA RED HOSPITALARIA DEL PUTUMAYO</t>
  </si>
  <si>
    <t>APOYO A LA PRESTACION DEL SERVICIO DE SALUD EN LA MODALIDAD DE TELEMEDICINA EN EL DEPARTAMENTO DEL PUTUMAYO</t>
  </si>
  <si>
    <t>DOTACION HOSPITALARIA EN EL DEPARTAMENTO DEL PUTUMAYO</t>
  </si>
  <si>
    <t>INFRAESTRUCTURA EN SALUD COMO MOTOR DE TRANSFORMACION</t>
  </si>
  <si>
    <t>INFRAESTRUCTURA PARA EL SECTOR SALUD EN EL DEPARTAMENTO DE PUTUMAYO</t>
  </si>
  <si>
    <t>TRANSFERENCIAS PROGRAMAS NACIONALES</t>
  </si>
  <si>
    <t>SGP SALUD PUBLICA</t>
  </si>
  <si>
    <t>convenio CIPM No. 034-2017 FND</t>
  </si>
  <si>
    <t>SERVICIO DE ALIMENTACIÓN ESCOLAR PAE  EN EL DEPARTAMENTO DE PUTUMAYO</t>
  </si>
  <si>
    <t>Resol. 21801-20-10-2017</t>
  </si>
  <si>
    <t>Resol. 21802-20-10-2017</t>
  </si>
  <si>
    <t xml:space="preserve">3% PARTICIPACION DEPORTES </t>
  </si>
  <si>
    <r>
      <t xml:space="preserve">DESARROLLO DE ACTIVIDADES DE </t>
    </r>
    <r>
      <rPr>
        <sz val="12"/>
        <rFont val="Calibri"/>
        <family val="2"/>
      </rPr>
      <t xml:space="preserve">CAPACITACIÓN, INVESTIGACIÓN E IDENTIFICACIÓN DEL PATRIMONIO CULTURAL DE LAS COMUNIDADES ETNICAS DEL DEPARTAMENTO DEL PUTUMAYO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</si>
</sst>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(* #,##0_);_(* \(#,##0\);_(* &quot;-&quot;_);_(@_)"/>
    <numFmt numFmtId="43" formatCode="_(* #,##0.00_);_(* \(#,##0.00\);_(* &quot;-&quot;??_);_(@_)"/>
    <numFmt numFmtId="171" formatCode="_-* #,##0.00_-;\-* #,##0.00_-;_-* &quot;-&quot;??_-;_-@_-"/>
    <numFmt numFmtId="180" formatCode="#,##0.00\ &quot;Pts&quot;;[Red]\-#,##0.00\ &quot;Pts&quot;"/>
    <numFmt numFmtId="181" formatCode="_-* #,##0.00\ &quot;Pts&quot;_-;\-* #,##0.00\ &quot;Pts&quot;_-;_-* &quot;-&quot;??\ &quot;Pts&quot;_-;_-@_-"/>
    <numFmt numFmtId="182" formatCode="_-* #,##0.00\ _P_t_s_-;\-* #,##0.00\ _P_t_s_-;_-* &quot;-&quot;??\ _P_t_s_-;_-@_-"/>
    <numFmt numFmtId="183" formatCode="_-* #,##0\ _P_t_s_-;\-* #,##0\ _P_t_s_-;_-* &quot;-&quot;??\ _P_t_s_-;_-@_-"/>
    <numFmt numFmtId="184" formatCode="_ * #,##0.00_ ;_ * \-#,##0.00_ ;_ * &quot;-&quot;??_ ;_ @_ "/>
    <numFmt numFmtId="185" formatCode="_-* #,##0.0\ _P_t_s_-;\-* #,##0.0\ _P_t_s_-;_-* &quot;-&quot;??\ _P_t_s_-;_-@_-"/>
    <numFmt numFmtId="186" formatCode="_(* #,##0_);_(* \(#,##0\);_(* &quot;-&quot;??_);_(@_)"/>
    <numFmt numFmtId="187" formatCode="#,##0_ ;\-#,##0\ "/>
    <numFmt numFmtId="188" formatCode="#,##0.00_ ;\-#,##0.00\ "/>
    <numFmt numFmtId="189" formatCode="_(* #,##0.00_);_(* \(#,##0.00\);_(* &quot;-&quot;_);_(@_)"/>
    <numFmt numFmtId="192" formatCode="#,##0.0"/>
  </numFmts>
  <fonts count="3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Calibri"/>
      <family val="2"/>
    </font>
    <font>
      <sz val="12"/>
      <color indexed="8"/>
      <name val="Calibri"/>
      <family val="2"/>
    </font>
    <font>
      <sz val="12"/>
      <color indexed="10"/>
      <name val="Calibri"/>
      <family val="2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78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182" fontId="1" fillId="0" borderId="0" applyFont="0" applyFill="0" applyBorder="0" applyAlignment="0" applyProtection="0"/>
    <xf numFmtId="41" fontId="19" fillId="0" borderId="0" applyFont="0" applyFill="0" applyBorder="0" applyAlignment="0" applyProtection="0"/>
    <xf numFmtId="18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8" fillId="0" borderId="0" applyFont="0" applyFill="0" applyBorder="0" applyAlignment="0" applyProtection="0"/>
    <xf numFmtId="18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0" fontId="11" fillId="22" borderId="0" applyNumberFormat="0" applyBorder="0" applyAlignment="0" applyProtection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4" applyNumberFormat="0" applyFont="0" applyAlignment="0" applyProtection="0"/>
    <xf numFmtId="0" fontId="18" fillId="23" borderId="4" applyNumberFormat="0" applyFont="0" applyAlignment="0" applyProtection="0"/>
    <xf numFmtId="0" fontId="1" fillId="23" borderId="4" applyNumberFormat="0" applyFont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16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8" fillId="0" borderId="7" applyNumberFormat="0" applyFill="0" applyAlignment="0" applyProtection="0"/>
    <xf numFmtId="0" fontId="17" fillId="0" borderId="8" applyNumberFormat="0" applyFill="0" applyAlignment="0" applyProtection="0"/>
  </cellStyleXfs>
  <cellXfs count="443">
    <xf numFmtId="0" fontId="0" fillId="0" borderId="0" xfId="0"/>
    <xf numFmtId="2" fontId="25" fillId="0" borderId="9" xfId="31" applyNumberFormat="1" applyFont="1" applyFill="1" applyBorder="1" applyAlignment="1">
      <alignment horizontal="center" vertical="center" wrapText="1"/>
    </xf>
    <xf numFmtId="2" fontId="25" fillId="0" borderId="9" xfId="0" applyNumberFormat="1" applyFont="1" applyFill="1" applyBorder="1" applyAlignment="1">
      <alignment horizontal="center" vertical="center"/>
    </xf>
    <xf numFmtId="2" fontId="25" fillId="0" borderId="10" xfId="31" applyNumberFormat="1" applyFont="1" applyFill="1" applyBorder="1" applyAlignment="1">
      <alignment horizontal="center" vertical="center" wrapText="1"/>
    </xf>
    <xf numFmtId="0" fontId="26" fillId="0" borderId="0" xfId="0" applyFont="1"/>
    <xf numFmtId="2" fontId="26" fillId="0" borderId="0" xfId="31" applyNumberFormat="1" applyFont="1"/>
    <xf numFmtId="182" fontId="26" fillId="0" borderId="0" xfId="31" applyFont="1"/>
    <xf numFmtId="0" fontId="25" fillId="24" borderId="10" xfId="0" applyFont="1" applyFill="1" applyBorder="1" applyAlignment="1">
      <alignment horizontal="center" vertical="center" wrapText="1"/>
    </xf>
    <xf numFmtId="0" fontId="25" fillId="24" borderId="11" xfId="0" applyFont="1" applyFill="1" applyBorder="1" applyAlignment="1">
      <alignment vertical="center" wrapText="1"/>
    </xf>
    <xf numFmtId="0" fontId="27" fillId="0" borderId="0" xfId="59" applyFont="1" applyFill="1" applyAlignment="1">
      <alignment horizontal="center" vertical="center" wrapText="1"/>
    </xf>
    <xf numFmtId="182" fontId="27" fillId="0" borderId="10" xfId="31" applyFont="1" applyFill="1" applyBorder="1" applyAlignment="1">
      <alignment horizontal="center" vertical="center" wrapText="1"/>
    </xf>
    <xf numFmtId="183" fontId="27" fillId="0" borderId="10" xfId="31" applyNumberFormat="1" applyFont="1" applyFill="1" applyBorder="1" applyAlignment="1">
      <alignment horizontal="center" vertical="center" wrapText="1"/>
    </xf>
    <xf numFmtId="183" fontId="25" fillId="0" borderId="10" xfId="31" applyNumberFormat="1" applyFont="1" applyFill="1" applyBorder="1" applyAlignment="1">
      <alignment horizontal="center" vertical="center" wrapText="1"/>
    </xf>
    <xf numFmtId="41" fontId="27" fillId="0" borderId="10" xfId="32" applyFont="1" applyFill="1" applyBorder="1" applyAlignment="1">
      <alignment horizontal="center" vertical="center" wrapText="1"/>
    </xf>
    <xf numFmtId="183" fontId="27" fillId="0" borderId="10" xfId="59" applyNumberFormat="1" applyFont="1" applyFill="1" applyBorder="1" applyAlignment="1">
      <alignment horizontal="center" vertical="center" wrapText="1"/>
    </xf>
    <xf numFmtId="0" fontId="27" fillId="0" borderId="10" xfId="59" applyFont="1" applyFill="1" applyBorder="1" applyAlignment="1">
      <alignment vertical="center" wrapText="1"/>
    </xf>
    <xf numFmtId="41" fontId="27" fillId="0" borderId="0" xfId="32" applyFont="1" applyFill="1" applyAlignment="1">
      <alignment horizontal="center" vertical="center" wrapText="1"/>
    </xf>
    <xf numFmtId="0" fontId="25" fillId="0" borderId="10" xfId="59" applyFont="1" applyFill="1" applyBorder="1" applyAlignment="1">
      <alignment vertical="center" wrapText="1"/>
    </xf>
    <xf numFmtId="0" fontId="25" fillId="25" borderId="10" xfId="59" applyFont="1" applyFill="1" applyBorder="1" applyAlignment="1">
      <alignment vertical="center" wrapText="1"/>
    </xf>
    <xf numFmtId="0" fontId="25" fillId="25" borderId="10" xfId="59" applyFont="1" applyFill="1" applyBorder="1" applyAlignment="1">
      <alignment horizontal="center" vertical="center" wrapText="1"/>
    </xf>
    <xf numFmtId="0" fontId="25" fillId="25" borderId="10" xfId="59" applyFont="1" applyFill="1" applyBorder="1" applyAlignment="1">
      <alignment horizontal="justify" vertical="center" wrapText="1"/>
    </xf>
    <xf numFmtId="182" fontId="25" fillId="25" borderId="10" xfId="31" applyFont="1" applyFill="1" applyBorder="1" applyAlignment="1">
      <alignment vertical="center" wrapText="1"/>
    </xf>
    <xf numFmtId="182" fontId="27" fillId="0" borderId="10" xfId="31" applyFont="1" applyFill="1" applyBorder="1" applyAlignment="1">
      <alignment horizontal="justify" vertical="center"/>
    </xf>
    <xf numFmtId="9" fontId="27" fillId="0" borderId="10" xfId="59" applyNumberFormat="1" applyFont="1" applyFill="1" applyBorder="1" applyAlignment="1">
      <alignment vertical="center" wrapText="1"/>
    </xf>
    <xf numFmtId="182" fontId="27" fillId="0" borderId="10" xfId="31" applyFont="1" applyFill="1" applyBorder="1" applyAlignment="1">
      <alignment horizontal="justify" vertical="center" wrapText="1"/>
    </xf>
    <xf numFmtId="0" fontId="27" fillId="0" borderId="12" xfId="59" applyFont="1" applyFill="1" applyBorder="1" applyAlignment="1">
      <alignment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0" xfId="59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vertical="center" wrapText="1"/>
    </xf>
    <xf numFmtId="0" fontId="25" fillId="26" borderId="10" xfId="59" applyFont="1" applyFill="1" applyBorder="1" applyAlignment="1">
      <alignment vertical="center" wrapText="1"/>
    </xf>
    <xf numFmtId="0" fontId="25" fillId="26" borderId="10" xfId="59" applyFont="1" applyFill="1" applyBorder="1" applyAlignment="1">
      <alignment horizontal="center" vertical="center" wrapText="1"/>
    </xf>
    <xf numFmtId="0" fontId="25" fillId="26" borderId="10" xfId="59" applyFont="1" applyFill="1" applyBorder="1" applyAlignment="1">
      <alignment horizontal="justify" vertical="center" wrapText="1"/>
    </xf>
    <xf numFmtId="182" fontId="25" fillId="26" borderId="10" xfId="31" applyFont="1" applyFill="1" applyBorder="1" applyAlignment="1">
      <alignment vertical="center" wrapText="1"/>
    </xf>
    <xf numFmtId="183" fontId="27" fillId="0" borderId="10" xfId="52" applyNumberFormat="1" applyFont="1" applyFill="1" applyBorder="1" applyAlignment="1">
      <alignment vertical="center" wrapText="1"/>
    </xf>
    <xf numFmtId="183" fontId="27" fillId="0" borderId="10" xfId="52" applyNumberFormat="1" applyFont="1" applyFill="1" applyBorder="1" applyAlignment="1">
      <alignment horizontal="center" vertical="center" wrapText="1"/>
    </xf>
    <xf numFmtId="183" fontId="27" fillId="0" borderId="9" xfId="52" applyNumberFormat="1" applyFont="1" applyFill="1" applyBorder="1" applyAlignment="1">
      <alignment vertical="center" wrapText="1"/>
    </xf>
    <xf numFmtId="0" fontId="27" fillId="0" borderId="0" xfId="0" applyFont="1" applyFill="1" applyAlignment="1">
      <alignment horizontal="justify" vertical="center" wrapText="1"/>
    </xf>
    <xf numFmtId="0" fontId="27" fillId="0" borderId="10" xfId="0" applyFont="1" applyFill="1" applyBorder="1" applyAlignment="1">
      <alignment vertical="center"/>
    </xf>
    <xf numFmtId="182" fontId="27" fillId="0" borderId="10" xfId="0" applyNumberFormat="1" applyFont="1" applyFill="1" applyBorder="1" applyAlignment="1">
      <alignment horizontal="left" vertical="center" wrapText="1"/>
    </xf>
    <xf numFmtId="182" fontId="27" fillId="0" borderId="10" xfId="0" applyNumberFormat="1" applyFont="1" applyFill="1" applyBorder="1" applyAlignment="1">
      <alignment horizontal="justify" vertical="center" wrapText="1"/>
    </xf>
    <xf numFmtId="0" fontId="27" fillId="0" borderId="10" xfId="0" applyNumberFormat="1" applyFont="1" applyFill="1" applyBorder="1" applyAlignment="1">
      <alignment vertical="center"/>
    </xf>
    <xf numFmtId="0" fontId="27" fillId="0" borderId="10" xfId="0" applyNumberFormat="1" applyFont="1" applyFill="1" applyBorder="1" applyAlignment="1">
      <alignment horizontal="center" vertical="center"/>
    </xf>
    <xf numFmtId="3" fontId="27" fillId="0" borderId="10" xfId="0" applyNumberFormat="1" applyFont="1" applyFill="1" applyBorder="1" applyAlignment="1">
      <alignment horizontal="center" vertical="center" wrapText="1"/>
    </xf>
    <xf numFmtId="0" fontId="27" fillId="0" borderId="10" xfId="52" applyNumberFormat="1" applyFont="1" applyFill="1" applyBorder="1" applyAlignment="1">
      <alignment horizontal="center" vertical="center" wrapText="1"/>
    </xf>
    <xf numFmtId="0" fontId="27" fillId="0" borderId="10" xfId="52" applyNumberFormat="1" applyFont="1" applyFill="1" applyBorder="1" applyAlignment="1">
      <alignment horizontal="justify" vertical="center" wrapText="1"/>
    </xf>
    <xf numFmtId="0" fontId="27" fillId="0" borderId="10" xfId="52" applyNumberFormat="1" applyFont="1" applyFill="1" applyBorder="1" applyAlignment="1">
      <alignment vertical="center" wrapText="1"/>
    </xf>
    <xf numFmtId="0" fontId="27" fillId="0" borderId="10" xfId="53" applyNumberFormat="1" applyFont="1" applyFill="1" applyBorder="1" applyAlignment="1">
      <alignment vertical="center" wrapText="1"/>
    </xf>
    <xf numFmtId="0" fontId="27" fillId="0" borderId="10" xfId="53" applyNumberFormat="1" applyFont="1" applyFill="1" applyBorder="1" applyAlignment="1">
      <alignment horizontal="center" vertical="center" wrapText="1"/>
    </xf>
    <xf numFmtId="182" fontId="27" fillId="0" borderId="10" xfId="31" applyFont="1" applyFill="1" applyBorder="1" applyAlignment="1">
      <alignment horizontal="right" vertical="center" wrapText="1"/>
    </xf>
    <xf numFmtId="0" fontId="27" fillId="25" borderId="10" xfId="59" applyFont="1" applyFill="1" applyBorder="1" applyAlignment="1">
      <alignment vertical="center" wrapText="1"/>
    </xf>
    <xf numFmtId="0" fontId="27" fillId="25" borderId="10" xfId="59" applyFont="1" applyFill="1" applyBorder="1" applyAlignment="1">
      <alignment horizontal="center" vertical="center" wrapText="1"/>
    </xf>
    <xf numFmtId="0" fontId="27" fillId="25" borderId="10" xfId="59" applyFont="1" applyFill="1" applyBorder="1" applyAlignment="1">
      <alignment horizontal="justify" vertical="center" wrapText="1"/>
    </xf>
    <xf numFmtId="0" fontId="27" fillId="0" borderId="9" xfId="59" applyFont="1" applyFill="1" applyBorder="1" applyAlignment="1">
      <alignment vertical="center" wrapText="1"/>
    </xf>
    <xf numFmtId="182" fontId="25" fillId="25" borderId="10" xfId="31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vertical="center"/>
    </xf>
    <xf numFmtId="183" fontId="27" fillId="0" borderId="9" xfId="31" applyNumberFormat="1" applyFont="1" applyFill="1" applyBorder="1" applyAlignment="1">
      <alignment horizontal="center" vertical="center" wrapText="1"/>
    </xf>
    <xf numFmtId="0" fontId="27" fillId="0" borderId="13" xfId="59" applyFont="1" applyFill="1" applyBorder="1" applyAlignment="1">
      <alignment vertical="center" wrapText="1"/>
    </xf>
    <xf numFmtId="0" fontId="27" fillId="0" borderId="13" xfId="0" applyFont="1" applyFill="1" applyBorder="1" applyAlignment="1">
      <alignment vertical="center"/>
    </xf>
    <xf numFmtId="0" fontId="27" fillId="0" borderId="9" xfId="0" applyFont="1" applyFill="1" applyBorder="1" applyAlignment="1">
      <alignment vertical="center" wrapText="1"/>
    </xf>
    <xf numFmtId="183" fontId="27" fillId="0" borderId="10" xfId="52" applyNumberFormat="1" applyFont="1" applyFill="1" applyBorder="1" applyAlignment="1">
      <alignment horizontal="center" vertical="center"/>
    </xf>
    <xf numFmtId="0" fontId="27" fillId="25" borderId="13" xfId="0" applyFont="1" applyFill="1" applyBorder="1" applyAlignment="1">
      <alignment horizontal="center" vertical="center" wrapText="1"/>
    </xf>
    <xf numFmtId="0" fontId="27" fillId="25" borderId="9" xfId="59" applyFont="1" applyFill="1" applyBorder="1" applyAlignment="1">
      <alignment vertical="center" wrapText="1"/>
    </xf>
    <xf numFmtId="0" fontId="27" fillId="25" borderId="12" xfId="59" applyFont="1" applyFill="1" applyBorder="1" applyAlignment="1">
      <alignment horizontal="center" vertical="center" wrapText="1"/>
    </xf>
    <xf numFmtId="0" fontId="27" fillId="25" borderId="9" xfId="59" applyFont="1" applyFill="1" applyBorder="1" applyAlignment="1">
      <alignment horizontal="center" vertical="center" wrapText="1"/>
    </xf>
    <xf numFmtId="1" fontId="27" fillId="0" borderId="10" xfId="59" applyNumberFormat="1" applyFont="1" applyFill="1" applyBorder="1" applyAlignment="1">
      <alignment horizontal="center" vertical="center" wrapText="1"/>
    </xf>
    <xf numFmtId="186" fontId="27" fillId="0" borderId="10" xfId="59" applyNumberFormat="1" applyFont="1" applyFill="1" applyBorder="1" applyAlignment="1">
      <alignment horizontal="justify" vertical="center" wrapText="1"/>
    </xf>
    <xf numFmtId="0" fontId="27" fillId="0" borderId="11" xfId="59" applyFont="1" applyFill="1" applyBorder="1" applyAlignment="1">
      <alignment vertical="center" wrapText="1"/>
    </xf>
    <xf numFmtId="0" fontId="27" fillId="0" borderId="14" xfId="59" applyFont="1" applyFill="1" applyBorder="1" applyAlignment="1">
      <alignment vertical="center" wrapText="1"/>
    </xf>
    <xf numFmtId="0" fontId="27" fillId="0" borderId="12" xfId="0" applyFont="1" applyFill="1" applyBorder="1" applyAlignment="1">
      <alignment vertical="center"/>
    </xf>
    <xf numFmtId="182" fontId="27" fillId="0" borderId="10" xfId="52" applyFont="1" applyFill="1" applyBorder="1" applyAlignment="1">
      <alignment horizontal="center" vertical="center"/>
    </xf>
    <xf numFmtId="183" fontId="27" fillId="0" borderId="10" xfId="0" applyNumberFormat="1" applyFont="1" applyFill="1" applyBorder="1" applyAlignment="1">
      <alignment horizontal="center" vertical="center"/>
    </xf>
    <xf numFmtId="3" fontId="27" fillId="0" borderId="10" xfId="59" applyNumberFormat="1" applyFont="1" applyFill="1" applyBorder="1" applyAlignment="1">
      <alignment horizontal="center" vertical="center" wrapText="1"/>
    </xf>
    <xf numFmtId="3" fontId="27" fillId="25" borderId="10" xfId="0" applyNumberFormat="1" applyFont="1" applyFill="1" applyBorder="1" applyAlignment="1">
      <alignment horizontal="center" vertical="center"/>
    </xf>
    <xf numFmtId="0" fontId="27" fillId="25" borderId="10" xfId="0" applyFont="1" applyFill="1" applyBorder="1" applyAlignment="1">
      <alignment horizontal="center" vertical="center"/>
    </xf>
    <xf numFmtId="0" fontId="27" fillId="25" borderId="10" xfId="0" applyFont="1" applyFill="1" applyBorder="1" applyAlignment="1">
      <alignment horizontal="justify" vertical="center"/>
    </xf>
    <xf numFmtId="0" fontId="27" fillId="25" borderId="10" xfId="0" applyFont="1" applyFill="1" applyBorder="1" applyAlignment="1">
      <alignment horizontal="justify" vertical="center" wrapText="1"/>
    </xf>
    <xf numFmtId="182" fontId="25" fillId="25" borderId="10" xfId="31" applyFont="1" applyFill="1" applyBorder="1" applyAlignment="1">
      <alignment horizontal="justify" vertical="center"/>
    </xf>
    <xf numFmtId="187" fontId="27" fillId="0" borderId="10" xfId="31" applyNumberFormat="1" applyFont="1" applyFill="1" applyBorder="1" applyAlignment="1">
      <alignment horizontal="center" vertical="center" wrapText="1"/>
    </xf>
    <xf numFmtId="1" fontId="27" fillId="0" borderId="10" xfId="0" applyNumberFormat="1" applyFont="1" applyFill="1" applyBorder="1" applyAlignment="1">
      <alignment horizontal="center" vertical="center"/>
    </xf>
    <xf numFmtId="1" fontId="27" fillId="0" borderId="10" xfId="31" applyNumberFormat="1" applyFont="1" applyFill="1" applyBorder="1" applyAlignment="1">
      <alignment horizontal="center" vertical="center"/>
    </xf>
    <xf numFmtId="182" fontId="27" fillId="0" borderId="9" xfId="52" applyFont="1" applyFill="1" applyBorder="1" applyAlignment="1">
      <alignment vertical="center"/>
    </xf>
    <xf numFmtId="0" fontId="27" fillId="0" borderId="10" xfId="52" applyNumberFormat="1" applyFont="1" applyFill="1" applyBorder="1" applyAlignment="1">
      <alignment horizontal="justify" vertical="center"/>
    </xf>
    <xf numFmtId="1" fontId="27" fillId="0" borderId="10" xfId="52" applyNumberFormat="1" applyFont="1" applyFill="1" applyBorder="1" applyAlignment="1">
      <alignment horizontal="center" vertical="center"/>
    </xf>
    <xf numFmtId="182" fontId="27" fillId="0" borderId="10" xfId="52" applyFont="1" applyFill="1" applyBorder="1" applyAlignment="1">
      <alignment horizontal="right" vertical="center"/>
    </xf>
    <xf numFmtId="0" fontId="27" fillId="0" borderId="10" xfId="0" applyFont="1" applyFill="1" applyBorder="1" applyAlignment="1">
      <alignment horizontal="right" vertical="center"/>
    </xf>
    <xf numFmtId="0" fontId="27" fillId="0" borderId="9" xfId="52" applyNumberFormat="1" applyFont="1" applyFill="1" applyBorder="1" applyAlignment="1">
      <alignment horizontal="justify" vertical="center"/>
    </xf>
    <xf numFmtId="1" fontId="27" fillId="0" borderId="9" xfId="52" applyNumberFormat="1" applyFont="1" applyFill="1" applyBorder="1" applyAlignment="1">
      <alignment horizontal="center" vertical="center"/>
    </xf>
    <xf numFmtId="182" fontId="27" fillId="0" borderId="9" xfId="31" applyFont="1" applyFill="1" applyBorder="1" applyAlignment="1">
      <alignment horizontal="center" vertical="center" wrapText="1"/>
    </xf>
    <xf numFmtId="0" fontId="27" fillId="27" borderId="10" xfId="59" applyFont="1" applyFill="1" applyBorder="1" applyAlignment="1">
      <alignment vertical="center" wrapText="1"/>
    </xf>
    <xf numFmtId="0" fontId="27" fillId="27" borderId="10" xfId="59" applyFont="1" applyFill="1" applyBorder="1" applyAlignment="1">
      <alignment horizontal="center" vertical="center" wrapText="1"/>
    </xf>
    <xf numFmtId="0" fontId="27" fillId="27" borderId="10" xfId="59" applyFont="1" applyFill="1" applyBorder="1" applyAlignment="1">
      <alignment horizontal="justify" vertical="center" wrapText="1"/>
    </xf>
    <xf numFmtId="182" fontId="25" fillId="27" borderId="10" xfId="31" applyFont="1" applyFill="1" applyBorder="1" applyAlignment="1">
      <alignment vertical="center" wrapText="1"/>
    </xf>
    <xf numFmtId="0" fontId="27" fillId="25" borderId="13" xfId="59" applyFont="1" applyFill="1" applyBorder="1" applyAlignment="1">
      <alignment horizontal="center" vertical="center" wrapText="1"/>
    </xf>
    <xf numFmtId="0" fontId="27" fillId="25" borderId="12" xfId="0" applyFont="1" applyFill="1" applyBorder="1" applyAlignment="1">
      <alignment horizontal="center" vertical="center" wrapText="1"/>
    </xf>
    <xf numFmtId="9" fontId="27" fillId="25" borderId="12" xfId="59" applyNumberFormat="1" applyFont="1" applyFill="1" applyBorder="1" applyAlignment="1">
      <alignment horizontal="center" vertical="center" wrapText="1"/>
    </xf>
    <xf numFmtId="182" fontId="25" fillId="25" borderId="9" xfId="59" applyNumberFormat="1" applyFont="1" applyFill="1" applyBorder="1" applyAlignment="1">
      <alignment vertical="center" wrapText="1"/>
    </xf>
    <xf numFmtId="0" fontId="27" fillId="0" borderId="9" xfId="31" applyNumberFormat="1" applyFont="1" applyFill="1" applyBorder="1" applyAlignment="1">
      <alignment horizontal="center" vertical="center" wrapText="1"/>
    </xf>
    <xf numFmtId="0" fontId="27" fillId="0" borderId="9" xfId="31" applyNumberFormat="1" applyFont="1" applyFill="1" applyBorder="1" applyAlignment="1">
      <alignment horizontal="center" vertical="center"/>
    </xf>
    <xf numFmtId="0" fontId="27" fillId="0" borderId="15" xfId="31" applyNumberFormat="1" applyFont="1" applyFill="1" applyBorder="1" applyAlignment="1">
      <alignment horizontal="center" vertical="center"/>
    </xf>
    <xf numFmtId="183" fontId="27" fillId="0" borderId="10" xfId="31" applyNumberFormat="1" applyFont="1" applyFill="1" applyBorder="1" applyAlignment="1">
      <alignment horizontal="center"/>
    </xf>
    <xf numFmtId="0" fontId="27" fillId="0" borderId="15" xfId="0" applyFont="1" applyFill="1" applyBorder="1" applyAlignment="1">
      <alignment horizontal="center" vertical="center"/>
    </xf>
    <xf numFmtId="0" fontId="27" fillId="0" borderId="13" xfId="31" applyNumberFormat="1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vertical="center" wrapText="1"/>
    </xf>
    <xf numFmtId="0" fontId="27" fillId="0" borderId="12" xfId="31" applyNumberFormat="1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vertical="center" wrapText="1"/>
    </xf>
    <xf numFmtId="0" fontId="27" fillId="0" borderId="10" xfId="59" applyFont="1" applyFill="1" applyBorder="1" applyAlignment="1">
      <alignment horizontal="left" vertical="center" wrapText="1"/>
    </xf>
    <xf numFmtId="0" fontId="27" fillId="25" borderId="9" xfId="59" applyFont="1" applyFill="1" applyBorder="1" applyAlignment="1">
      <alignment horizontal="justify" vertical="center" wrapText="1"/>
    </xf>
    <xf numFmtId="0" fontId="27" fillId="26" borderId="10" xfId="59" applyFont="1" applyFill="1" applyBorder="1" applyAlignment="1">
      <alignment vertical="center" wrapText="1"/>
    </xf>
    <xf numFmtId="0" fontId="27" fillId="26" borderId="10" xfId="59" applyFont="1" applyFill="1" applyBorder="1" applyAlignment="1">
      <alignment horizontal="center" vertical="center" wrapText="1"/>
    </xf>
    <xf numFmtId="0" fontId="27" fillId="26" borderId="10" xfId="59" applyFont="1" applyFill="1" applyBorder="1" applyAlignment="1">
      <alignment horizontal="justify" vertical="center" wrapText="1"/>
    </xf>
    <xf numFmtId="0" fontId="28" fillId="0" borderId="0" xfId="59" applyFont="1" applyFill="1" applyAlignment="1">
      <alignment horizontal="center" vertical="center" wrapText="1"/>
    </xf>
    <xf numFmtId="2" fontId="27" fillId="0" borderId="10" xfId="31" applyNumberFormat="1" applyFont="1" applyFill="1" applyBorder="1" applyAlignment="1">
      <alignment vertical="center" wrapText="1"/>
    </xf>
    <xf numFmtId="2" fontId="27" fillId="0" borderId="10" xfId="31" applyNumberFormat="1" applyFont="1" applyFill="1" applyBorder="1" applyAlignment="1">
      <alignment horizontal="center" vertical="center" wrapText="1"/>
    </xf>
    <xf numFmtId="49" fontId="27" fillId="0" borderId="10" xfId="34" applyNumberFormat="1" applyFont="1" applyFill="1" applyBorder="1" applyAlignment="1">
      <alignment horizontal="justify" vertical="center"/>
    </xf>
    <xf numFmtId="0" fontId="27" fillId="0" borderId="10" xfId="31" applyNumberFormat="1" applyFont="1" applyFill="1" applyBorder="1" applyAlignment="1">
      <alignment horizontal="justify" vertical="center" wrapText="1"/>
    </xf>
    <xf numFmtId="1" fontId="27" fillId="0" borderId="10" xfId="31" applyNumberFormat="1" applyFont="1" applyFill="1" applyBorder="1" applyAlignment="1">
      <alignment horizontal="center" vertical="center" wrapText="1"/>
    </xf>
    <xf numFmtId="0" fontId="27" fillId="25" borderId="13" xfId="0" applyFont="1" applyFill="1" applyBorder="1" applyAlignment="1">
      <alignment horizontal="center" vertical="top" wrapText="1"/>
    </xf>
    <xf numFmtId="0" fontId="27" fillId="25" borderId="10" xfId="0" applyFont="1" applyFill="1" applyBorder="1" applyAlignment="1">
      <alignment horizontal="center" vertical="top" wrapText="1"/>
    </xf>
    <xf numFmtId="0" fontId="28" fillId="25" borderId="0" xfId="59" applyFont="1" applyFill="1" applyAlignment="1">
      <alignment horizontal="center" vertical="center" wrapText="1"/>
    </xf>
    <xf numFmtId="183" fontId="28" fillId="25" borderId="10" xfId="31" applyNumberFormat="1" applyFont="1" applyFill="1" applyBorder="1" applyAlignment="1">
      <alignment vertical="top" wrapText="1"/>
    </xf>
    <xf numFmtId="0" fontId="27" fillId="25" borderId="10" xfId="0" applyFont="1" applyFill="1" applyBorder="1" applyAlignment="1">
      <alignment vertical="top" wrapText="1"/>
    </xf>
    <xf numFmtId="0" fontId="27" fillId="25" borderId="10" xfId="31" applyNumberFormat="1" applyFont="1" applyFill="1" applyBorder="1" applyAlignment="1">
      <alignment horizontal="justify" vertical="center" wrapText="1"/>
    </xf>
    <xf numFmtId="0" fontId="27" fillId="0" borderId="10" xfId="0" applyFont="1" applyFill="1" applyBorder="1" applyAlignment="1">
      <alignment horizontal="center" vertical="top" wrapText="1"/>
    </xf>
    <xf numFmtId="183" fontId="28" fillId="0" borderId="10" xfId="31" applyNumberFormat="1" applyFont="1" applyFill="1" applyBorder="1" applyAlignment="1">
      <alignment vertical="top" wrapText="1"/>
    </xf>
    <xf numFmtId="0" fontId="27" fillId="0" borderId="10" xfId="0" applyFont="1" applyFill="1" applyBorder="1" applyAlignment="1">
      <alignment vertical="top" wrapText="1"/>
    </xf>
    <xf numFmtId="183" fontId="27" fillId="0" borderId="10" xfId="31" applyNumberFormat="1" applyFont="1" applyFill="1" applyBorder="1" applyAlignment="1">
      <alignment vertical="top" wrapText="1"/>
    </xf>
    <xf numFmtId="1" fontId="29" fillId="0" borderId="10" xfId="31" applyNumberFormat="1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vertical="top" wrapText="1"/>
    </xf>
    <xf numFmtId="0" fontId="27" fillId="0" borderId="9" xfId="0" applyFont="1" applyFill="1" applyBorder="1" applyAlignment="1">
      <alignment horizontal="left" vertical="center" wrapText="1"/>
    </xf>
    <xf numFmtId="3" fontId="27" fillId="0" borderId="12" xfId="31" applyNumberFormat="1" applyFont="1" applyFill="1" applyBorder="1" applyAlignment="1">
      <alignment horizontal="right" vertical="center" wrapText="1"/>
    </xf>
    <xf numFmtId="0" fontId="27" fillId="25" borderId="9" xfId="0" applyFont="1" applyFill="1" applyBorder="1" applyAlignment="1">
      <alignment horizontal="center" vertical="top" wrapText="1"/>
    </xf>
    <xf numFmtId="0" fontId="27" fillId="25" borderId="9" xfId="0" applyFont="1" applyFill="1" applyBorder="1" applyAlignment="1">
      <alignment vertical="top" wrapText="1"/>
    </xf>
    <xf numFmtId="0" fontId="28" fillId="0" borderId="12" xfId="59" applyFont="1" applyFill="1" applyBorder="1" applyAlignment="1">
      <alignment horizontal="center" vertical="center" wrapText="1"/>
    </xf>
    <xf numFmtId="183" fontId="28" fillId="0" borderId="12" xfId="31" applyNumberFormat="1" applyFont="1" applyFill="1" applyBorder="1" applyAlignment="1">
      <alignment vertical="top" wrapText="1"/>
    </xf>
    <xf numFmtId="49" fontId="27" fillId="0" borderId="9" xfId="34" applyNumberFormat="1" applyFont="1" applyFill="1" applyBorder="1" applyAlignment="1">
      <alignment vertical="center" wrapText="1"/>
    </xf>
    <xf numFmtId="183" fontId="27" fillId="0" borderId="10" xfId="31" applyNumberFormat="1" applyFont="1" applyFill="1" applyBorder="1" applyAlignment="1">
      <alignment horizontal="right" vertical="center" wrapText="1"/>
    </xf>
    <xf numFmtId="49" fontId="27" fillId="0" borderId="9" xfId="34" applyNumberFormat="1" applyFont="1" applyFill="1" applyBorder="1" applyAlignment="1">
      <alignment horizontal="justify" vertical="center"/>
    </xf>
    <xf numFmtId="49" fontId="27" fillId="0" borderId="10" xfId="34" applyNumberFormat="1" applyFont="1" applyFill="1" applyBorder="1" applyAlignment="1">
      <alignment vertical="center" wrapText="1"/>
    </xf>
    <xf numFmtId="1" fontId="27" fillId="0" borderId="9" xfId="31" applyNumberFormat="1" applyFont="1" applyFill="1" applyBorder="1" applyAlignment="1">
      <alignment horizontal="center" vertical="center" wrapText="1"/>
    </xf>
    <xf numFmtId="2" fontId="27" fillId="0" borderId="9" xfId="0" applyNumberFormat="1" applyFont="1" applyFill="1" applyBorder="1" applyAlignment="1">
      <alignment vertical="center"/>
    </xf>
    <xf numFmtId="183" fontId="27" fillId="0" borderId="9" xfId="31" applyNumberFormat="1" applyFont="1" applyFill="1" applyBorder="1" applyAlignment="1">
      <alignment horizontal="right" vertical="center" wrapText="1"/>
    </xf>
    <xf numFmtId="9" fontId="27" fillId="25" borderId="10" xfId="59" applyNumberFormat="1" applyFont="1" applyFill="1" applyBorder="1" applyAlignment="1">
      <alignment vertical="center" wrapText="1"/>
    </xf>
    <xf numFmtId="9" fontId="27" fillId="26" borderId="10" xfId="59" applyNumberFormat="1" applyFont="1" applyFill="1" applyBorder="1" applyAlignment="1">
      <alignment vertical="center" wrapText="1"/>
    </xf>
    <xf numFmtId="0" fontId="27" fillId="0" borderId="0" xfId="59" applyFont="1" applyFill="1" applyAlignment="1">
      <alignment vertical="center" wrapText="1"/>
    </xf>
    <xf numFmtId="182" fontId="27" fillId="0" borderId="0" xfId="31" applyFont="1" applyFill="1" applyAlignment="1">
      <alignment horizontal="center" vertical="center" wrapText="1"/>
    </xf>
    <xf numFmtId="0" fontId="27" fillId="25" borderId="10" xfId="0" applyFont="1" applyFill="1" applyBorder="1" applyAlignment="1">
      <alignment horizontal="center" vertical="center" wrapText="1"/>
    </xf>
    <xf numFmtId="0" fontId="28" fillId="25" borderId="10" xfId="59" applyFont="1" applyFill="1" applyBorder="1" applyAlignment="1">
      <alignment horizontal="center" vertical="center" wrapText="1"/>
    </xf>
    <xf numFmtId="0" fontId="27" fillId="25" borderId="10" xfId="0" applyFont="1" applyFill="1" applyBorder="1" applyAlignment="1">
      <alignment horizontal="left" vertical="center" wrapText="1"/>
    </xf>
    <xf numFmtId="2" fontId="27" fillId="25" borderId="10" xfId="59" applyNumberFormat="1" applyFont="1" applyFill="1" applyBorder="1" applyAlignment="1">
      <alignment vertical="center" wrapText="1"/>
    </xf>
    <xf numFmtId="43" fontId="25" fillId="28" borderId="10" xfId="59" applyNumberFormat="1" applyFont="1" applyFill="1" applyBorder="1" applyAlignment="1">
      <alignment vertical="center" wrapText="1"/>
    </xf>
    <xf numFmtId="182" fontId="25" fillId="0" borderId="10" xfId="31" applyFont="1" applyFill="1" applyBorder="1" applyAlignment="1">
      <alignment vertical="center" wrapText="1"/>
    </xf>
    <xf numFmtId="3" fontId="20" fillId="0" borderId="10" xfId="59" applyNumberFormat="1" applyFont="1" applyFill="1" applyBorder="1" applyAlignment="1" applyProtection="1">
      <alignment horizontal="center" vertical="center"/>
      <protection locked="0"/>
    </xf>
    <xf numFmtId="183" fontId="27" fillId="0" borderId="10" xfId="31" applyNumberFormat="1" applyFont="1" applyFill="1" applyBorder="1" applyAlignment="1">
      <alignment vertical="center" wrapText="1"/>
    </xf>
    <xf numFmtId="182" fontId="25" fillId="0" borderId="0" xfId="31" applyFont="1" applyFill="1" applyAlignment="1">
      <alignment horizontal="center" vertical="center" wrapText="1"/>
    </xf>
    <xf numFmtId="0" fontId="26" fillId="0" borderId="0" xfId="0" applyFont="1" applyAlignment="1">
      <alignment horizontal="right"/>
    </xf>
    <xf numFmtId="0" fontId="27" fillId="0" borderId="10" xfId="59" applyFont="1" applyFill="1" applyBorder="1" applyAlignment="1">
      <alignment horizontal="right" vertical="center" wrapText="1"/>
    </xf>
    <xf numFmtId="0" fontId="25" fillId="25" borderId="10" xfId="59" applyFont="1" applyFill="1" applyBorder="1" applyAlignment="1">
      <alignment horizontal="right" vertical="center" wrapText="1"/>
    </xf>
    <xf numFmtId="182" fontId="25" fillId="25" borderId="10" xfId="31" applyFont="1" applyFill="1" applyBorder="1" applyAlignment="1">
      <alignment horizontal="right" vertical="center" wrapText="1"/>
    </xf>
    <xf numFmtId="182" fontId="25" fillId="25" borderId="10" xfId="31" applyFont="1" applyFill="1" applyBorder="1" applyAlignment="1">
      <alignment horizontal="right" vertical="center"/>
    </xf>
    <xf numFmtId="182" fontId="25" fillId="27" borderId="10" xfId="31" applyFont="1" applyFill="1" applyBorder="1" applyAlignment="1">
      <alignment horizontal="right" vertical="center" wrapText="1"/>
    </xf>
    <xf numFmtId="182" fontId="25" fillId="25" borderId="9" xfId="59" applyNumberFormat="1" applyFont="1" applyFill="1" applyBorder="1" applyAlignment="1">
      <alignment horizontal="right" vertical="center" wrapText="1"/>
    </xf>
    <xf numFmtId="182" fontId="25" fillId="26" borderId="10" xfId="31" applyFont="1" applyFill="1" applyBorder="1" applyAlignment="1">
      <alignment horizontal="right" vertical="center" wrapText="1"/>
    </xf>
    <xf numFmtId="43" fontId="25" fillId="28" borderId="10" xfId="59" applyNumberFormat="1" applyFont="1" applyFill="1" applyBorder="1" applyAlignment="1">
      <alignment horizontal="right" vertical="center" wrapText="1"/>
    </xf>
    <xf numFmtId="0" fontId="27" fillId="0" borderId="0" xfId="59" applyFont="1" applyFill="1" applyAlignment="1">
      <alignment horizontal="right" vertical="center" wrapText="1"/>
    </xf>
    <xf numFmtId="182" fontId="30" fillId="0" borderId="0" xfId="31" applyFont="1"/>
    <xf numFmtId="182" fontId="25" fillId="0" borderId="10" xfId="31" applyFont="1" applyFill="1" applyBorder="1" applyAlignment="1">
      <alignment horizontal="center" vertical="center" wrapText="1"/>
    </xf>
    <xf numFmtId="183" fontId="27" fillId="0" borderId="10" xfId="52" applyNumberFormat="1" applyFont="1" applyFill="1" applyBorder="1" applyAlignment="1">
      <alignment horizontal="justify" vertical="center"/>
    </xf>
    <xf numFmtId="0" fontId="27" fillId="0" borderId="10" xfId="52" applyNumberFormat="1" applyFont="1" applyFill="1" applyBorder="1" applyAlignment="1">
      <alignment horizontal="center" vertical="center"/>
    </xf>
    <xf numFmtId="183" fontId="27" fillId="0" borderId="12" xfId="31" applyNumberFormat="1" applyFont="1" applyFill="1" applyBorder="1" applyAlignment="1">
      <alignment horizontal="center" vertical="center" wrapText="1"/>
    </xf>
    <xf numFmtId="189" fontId="27" fillId="0" borderId="10" xfId="32" applyNumberFormat="1" applyFont="1" applyFill="1" applyBorder="1" applyAlignment="1">
      <alignment horizontal="center" vertical="center" wrapText="1"/>
    </xf>
    <xf numFmtId="0" fontId="25" fillId="0" borderId="0" xfId="59" applyFont="1" applyFill="1" applyAlignment="1">
      <alignment horizontal="center" vertical="center" wrapText="1"/>
    </xf>
    <xf numFmtId="0" fontId="27" fillId="0" borderId="9" xfId="52" applyNumberFormat="1" applyFont="1" applyFill="1" applyBorder="1" applyAlignment="1">
      <alignment horizontal="justify" vertical="center" wrapText="1"/>
    </xf>
    <xf numFmtId="0" fontId="27" fillId="0" borderId="9" xfId="0" applyFont="1" applyFill="1" applyBorder="1" applyAlignment="1">
      <alignment horizontal="justify" vertical="center"/>
    </xf>
    <xf numFmtId="0" fontId="27" fillId="0" borderId="10" xfId="0" applyFont="1" applyFill="1" applyBorder="1" applyAlignment="1">
      <alignment horizontal="justify" vertical="center"/>
    </xf>
    <xf numFmtId="0" fontId="27" fillId="0" borderId="10" xfId="59" applyFont="1" applyFill="1" applyBorder="1" applyAlignment="1">
      <alignment horizontal="justify" vertical="center" wrapText="1"/>
    </xf>
    <xf numFmtId="0" fontId="27" fillId="0" borderId="10" xfId="0" applyFont="1" applyFill="1" applyBorder="1" applyAlignment="1">
      <alignment horizontal="justify" vertical="center" wrapText="1"/>
    </xf>
    <xf numFmtId="0" fontId="27" fillId="0" borderId="10" xfId="59" applyFont="1" applyFill="1" applyBorder="1" applyAlignment="1">
      <alignment horizontal="center" vertical="center" wrapText="1"/>
    </xf>
    <xf numFmtId="0" fontId="25" fillId="26" borderId="10" xfId="59" applyFont="1" applyFill="1" applyBorder="1" applyAlignment="1">
      <alignment horizontal="right" vertical="center" wrapText="1"/>
    </xf>
    <xf numFmtId="0" fontId="20" fillId="0" borderId="10" xfId="59" applyFont="1" applyFill="1" applyBorder="1" applyAlignment="1" applyProtection="1">
      <alignment horizontal="center" vertical="center" wrapText="1"/>
      <protection locked="0"/>
    </xf>
    <xf numFmtId="0" fontId="21" fillId="0" borderId="12" xfId="59" applyFont="1" applyFill="1" applyBorder="1" applyAlignment="1" applyProtection="1">
      <alignment horizontal="center" vertical="center" wrapText="1"/>
    </xf>
    <xf numFmtId="0" fontId="21" fillId="0" borderId="10" xfId="59" applyFont="1" applyFill="1" applyBorder="1" applyAlignment="1" applyProtection="1">
      <alignment horizontal="center" vertical="center" wrapText="1"/>
    </xf>
    <xf numFmtId="0" fontId="20" fillId="0" borderId="9" xfId="59" applyFont="1" applyFill="1" applyBorder="1" applyAlignment="1" applyProtection="1">
      <alignment vertical="center" wrapText="1"/>
      <protection locked="0"/>
    </xf>
    <xf numFmtId="0" fontId="20" fillId="0" borderId="10" xfId="59" applyFont="1" applyFill="1" applyBorder="1" applyAlignment="1" applyProtection="1">
      <alignment horizontal="center" vertical="center"/>
      <protection locked="0"/>
    </xf>
    <xf numFmtId="9" fontId="20" fillId="0" borderId="10" xfId="59" applyNumberFormat="1" applyFont="1" applyFill="1" applyBorder="1" applyAlignment="1" applyProtection="1">
      <alignment horizontal="center" vertical="center"/>
      <protection locked="0"/>
    </xf>
    <xf numFmtId="0" fontId="27" fillId="0" borderId="10" xfId="0" applyFont="1" applyFill="1" applyBorder="1" applyAlignment="1">
      <alignment horizontal="justify" vertical="top" wrapText="1"/>
    </xf>
    <xf numFmtId="0" fontId="20" fillId="0" borderId="10" xfId="0" applyFont="1" applyFill="1" applyBorder="1" applyAlignment="1">
      <alignment horizontal="justify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justify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/>
    </xf>
    <xf numFmtId="0" fontId="27" fillId="0" borderId="10" xfId="52" applyNumberFormat="1" applyFont="1" applyFill="1" applyBorder="1" applyAlignment="1">
      <alignment vertical="center"/>
    </xf>
    <xf numFmtId="0" fontId="20" fillId="0" borderId="12" xfId="0" applyFont="1" applyFill="1" applyBorder="1" applyAlignment="1">
      <alignment horizontal="justify" vertical="center" wrapText="1"/>
    </xf>
    <xf numFmtId="183" fontId="27" fillId="0" borderId="10" xfId="52" applyNumberFormat="1" applyFont="1" applyFill="1" applyBorder="1" applyAlignment="1">
      <alignment vertical="center"/>
    </xf>
    <xf numFmtId="183" fontId="27" fillId="0" borderId="13" xfId="31" applyNumberFormat="1" applyFont="1" applyFill="1" applyBorder="1" applyAlignment="1">
      <alignment horizontal="center" vertical="center" wrapText="1"/>
    </xf>
    <xf numFmtId="182" fontId="27" fillId="0" borderId="13" xfId="31" applyFont="1" applyFill="1" applyBorder="1" applyAlignment="1">
      <alignment horizontal="center" vertical="center" wrapText="1"/>
    </xf>
    <xf numFmtId="182" fontId="27" fillId="0" borderId="13" xfId="31" applyNumberFormat="1" applyFont="1" applyFill="1" applyBorder="1" applyAlignment="1">
      <alignment horizontal="center" vertical="center" wrapText="1"/>
    </xf>
    <xf numFmtId="182" fontId="27" fillId="0" borderId="10" xfId="31" applyNumberFormat="1" applyFont="1" applyFill="1" applyBorder="1" applyAlignment="1">
      <alignment horizontal="center" vertical="center" wrapText="1"/>
    </xf>
    <xf numFmtId="0" fontId="27" fillId="29" borderId="12" xfId="0" applyFont="1" applyFill="1" applyBorder="1" applyAlignment="1">
      <alignment vertical="center" wrapText="1"/>
    </xf>
    <xf numFmtId="0" fontId="20" fillId="0" borderId="10" xfId="59" applyFont="1" applyFill="1" applyBorder="1" applyAlignment="1" applyProtection="1">
      <alignment horizontal="justify" vertical="center" wrapText="1"/>
      <protection locked="0"/>
    </xf>
    <xf numFmtId="192" fontId="27" fillId="0" borderId="10" xfId="31" applyNumberFormat="1" applyFont="1" applyFill="1" applyBorder="1" applyAlignment="1">
      <alignment horizontal="center" vertical="center" wrapText="1"/>
    </xf>
    <xf numFmtId="2" fontId="27" fillId="0" borderId="13" xfId="31" applyNumberFormat="1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top" wrapText="1"/>
    </xf>
    <xf numFmtId="0" fontId="27" fillId="0" borderId="10" xfId="59" applyFont="1" applyFill="1" applyBorder="1" applyAlignment="1">
      <alignment horizontal="justify" vertical="center" wrapText="1"/>
    </xf>
    <xf numFmtId="0" fontId="27" fillId="0" borderId="10" xfId="0" applyFont="1" applyFill="1" applyBorder="1" applyAlignment="1">
      <alignment horizontal="left" vertical="center" wrapText="1"/>
    </xf>
    <xf numFmtId="3" fontId="27" fillId="0" borderId="12" xfId="59" applyNumberFormat="1" applyFont="1" applyFill="1" applyBorder="1" applyAlignment="1">
      <alignment horizontal="center" vertical="center" wrapText="1"/>
    </xf>
    <xf numFmtId="0" fontId="27" fillId="0" borderId="9" xfId="59" applyFont="1" applyFill="1" applyBorder="1" applyAlignment="1">
      <alignment horizontal="center" vertical="center" wrapText="1"/>
    </xf>
    <xf numFmtId="0" fontId="27" fillId="0" borderId="12" xfId="59" applyFont="1" applyFill="1" applyBorder="1" applyAlignment="1">
      <alignment horizontal="center" vertical="center" wrapText="1"/>
    </xf>
    <xf numFmtId="183" fontId="27" fillId="0" borderId="9" xfId="52" applyNumberFormat="1" applyFont="1" applyFill="1" applyBorder="1" applyAlignment="1">
      <alignment horizontal="center" vertical="center"/>
    </xf>
    <xf numFmtId="183" fontId="27" fillId="0" borderId="12" xfId="52" applyNumberFormat="1" applyFont="1" applyFill="1" applyBorder="1" applyAlignment="1">
      <alignment horizontal="center" vertical="center"/>
    </xf>
    <xf numFmtId="0" fontId="27" fillId="0" borderId="13" xfId="59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/>
    </xf>
    <xf numFmtId="9" fontId="27" fillId="0" borderId="9" xfId="59" applyNumberFormat="1" applyFont="1" applyFill="1" applyBorder="1" applyAlignment="1">
      <alignment horizontal="center" vertical="center" wrapText="1"/>
    </xf>
    <xf numFmtId="9" fontId="27" fillId="0" borderId="12" xfId="59" applyNumberFormat="1" applyFont="1" applyFill="1" applyBorder="1" applyAlignment="1">
      <alignment horizontal="center" vertical="center" wrapText="1"/>
    </xf>
    <xf numFmtId="0" fontId="27" fillId="0" borderId="10" xfId="59" applyFont="1" applyFill="1" applyBorder="1" applyAlignment="1">
      <alignment horizontal="center" vertical="center" wrapText="1"/>
    </xf>
    <xf numFmtId="0" fontId="27" fillId="0" borderId="12" xfId="59" applyFont="1" applyFill="1" applyBorder="1" applyAlignment="1">
      <alignment horizontal="justify" vertical="center" wrapText="1"/>
    </xf>
    <xf numFmtId="0" fontId="27" fillId="0" borderId="9" xfId="0" applyFont="1" applyFill="1" applyBorder="1" applyAlignment="1">
      <alignment horizontal="justify" vertical="center" wrapText="1"/>
    </xf>
    <xf numFmtId="0" fontId="27" fillId="0" borderId="10" xfId="59" applyFont="1" applyFill="1" applyBorder="1" applyAlignment="1">
      <alignment horizontal="justify" vertical="center" wrapText="1"/>
    </xf>
    <xf numFmtId="9" fontId="27" fillId="0" borderId="10" xfId="59" applyNumberFormat="1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0" fontId="25" fillId="24" borderId="14" xfId="0" applyFont="1" applyFill="1" applyBorder="1" applyAlignment="1">
      <alignment horizontal="center" vertical="center" wrapText="1"/>
    </xf>
    <xf numFmtId="0" fontId="27" fillId="0" borderId="9" xfId="59" applyFont="1" applyFill="1" applyBorder="1" applyAlignment="1">
      <alignment horizontal="justify" vertical="center" wrapText="1"/>
    </xf>
    <xf numFmtId="3" fontId="27" fillId="0" borderId="10" xfId="0" applyNumberFormat="1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/>
    </xf>
    <xf numFmtId="0" fontId="27" fillId="0" borderId="9" xfId="0" applyFont="1" applyFill="1" applyBorder="1" applyAlignment="1">
      <alignment horizontal="center" vertical="center"/>
    </xf>
    <xf numFmtId="0" fontId="27" fillId="0" borderId="9" xfId="0" applyFont="1" applyFill="1" applyBorder="1" applyAlignment="1">
      <alignment horizontal="center" vertical="top" wrapText="1"/>
    </xf>
    <xf numFmtId="183" fontId="27" fillId="0" borderId="9" xfId="31" applyNumberFormat="1" applyFont="1" applyFill="1" applyBorder="1" applyAlignment="1">
      <alignment horizontal="center"/>
    </xf>
    <xf numFmtId="0" fontId="26" fillId="0" borderId="10" xfId="0" applyFont="1" applyFill="1" applyBorder="1" applyAlignment="1">
      <alignment horizontal="justify" vertical="top"/>
    </xf>
    <xf numFmtId="9" fontId="27" fillId="0" borderId="10" xfId="59" applyNumberFormat="1" applyFont="1" applyFill="1" applyBorder="1" applyAlignment="1">
      <alignment horizontal="justify" vertical="center" wrapText="1"/>
    </xf>
    <xf numFmtId="9" fontId="27" fillId="0" borderId="12" xfId="69" applyFont="1" applyFill="1" applyBorder="1" applyAlignment="1">
      <alignment horizontal="justify" vertical="top" wrapText="1"/>
    </xf>
    <xf numFmtId="9" fontId="27" fillId="0" borderId="12" xfId="69" applyFont="1" applyFill="1" applyBorder="1" applyAlignment="1">
      <alignment horizontal="justify" vertical="center" wrapText="1"/>
    </xf>
    <xf numFmtId="0" fontId="27" fillId="0" borderId="10" xfId="69" applyNumberFormat="1" applyFont="1" applyFill="1" applyBorder="1" applyAlignment="1">
      <alignment vertical="center" wrapText="1"/>
    </xf>
    <xf numFmtId="3" fontId="27" fillId="0" borderId="9" xfId="69" applyNumberFormat="1" applyFont="1" applyFill="1" applyBorder="1" applyAlignment="1">
      <alignment vertical="center" wrapText="1"/>
    </xf>
    <xf numFmtId="3" fontId="20" fillId="0" borderId="10" xfId="0" applyNumberFormat="1" applyFont="1" applyFill="1" applyBorder="1" applyAlignment="1">
      <alignment horizontal="center" vertical="center"/>
    </xf>
    <xf numFmtId="9" fontId="20" fillId="0" borderId="10" xfId="0" applyNumberFormat="1" applyFont="1" applyFill="1" applyBorder="1" applyAlignment="1">
      <alignment horizontal="center" vertical="center"/>
    </xf>
    <xf numFmtId="0" fontId="27" fillId="0" borderId="12" xfId="69" applyNumberFormat="1" applyFont="1" applyFill="1" applyBorder="1" applyAlignment="1">
      <alignment horizontal="justify" vertical="center" wrapText="1"/>
    </xf>
    <xf numFmtId="3" fontId="27" fillId="0" borderId="10" xfId="0" applyNumberFormat="1" applyFont="1" applyFill="1" applyBorder="1" applyAlignment="1">
      <alignment horizontal="justify" vertical="center" wrapText="1"/>
    </xf>
    <xf numFmtId="0" fontId="27" fillId="0" borderId="12" xfId="0" applyFont="1" applyFill="1" applyBorder="1" applyAlignment="1">
      <alignment horizontal="justify" vertical="center"/>
    </xf>
    <xf numFmtId="9" fontId="27" fillId="0" borderId="12" xfId="0" applyNumberFormat="1" applyFont="1" applyFill="1" applyBorder="1" applyAlignment="1">
      <alignment horizontal="justify" vertical="center"/>
    </xf>
    <xf numFmtId="0" fontId="20" fillId="0" borderId="10" xfId="0" applyFont="1" applyFill="1" applyBorder="1" applyAlignment="1">
      <alignment horizontal="justify" vertical="top" wrapText="1"/>
    </xf>
    <xf numFmtId="9" fontId="27" fillId="0" borderId="10" xfId="31" applyNumberFormat="1" applyFont="1" applyFill="1" applyBorder="1" applyAlignment="1">
      <alignment horizontal="center" vertical="center" wrapText="1"/>
    </xf>
    <xf numFmtId="0" fontId="27" fillId="0" borderId="10" xfId="31" applyNumberFormat="1" applyFont="1" applyFill="1" applyBorder="1" applyAlignment="1">
      <alignment horizontal="center" vertical="center" wrapText="1"/>
    </xf>
    <xf numFmtId="0" fontId="27" fillId="0" borderId="10" xfId="69" applyNumberFormat="1" applyFont="1" applyFill="1" applyBorder="1" applyAlignment="1">
      <alignment horizontal="justify" vertical="top" wrapText="1"/>
    </xf>
    <xf numFmtId="0" fontId="27" fillId="0" borderId="12" xfId="0" applyFont="1" applyFill="1" applyBorder="1" applyAlignment="1">
      <alignment horizontal="justify" vertical="top"/>
    </xf>
    <xf numFmtId="1" fontId="27" fillId="0" borderId="10" xfId="0" applyNumberFormat="1" applyFont="1" applyFill="1" applyBorder="1" applyAlignment="1">
      <alignment horizontal="justify" vertical="center"/>
    </xf>
    <xf numFmtId="9" fontId="27" fillId="0" borderId="10" xfId="0" applyNumberFormat="1" applyFont="1" applyFill="1" applyBorder="1" applyAlignment="1">
      <alignment horizontal="center" vertical="center"/>
    </xf>
    <xf numFmtId="1" fontId="27" fillId="0" borderId="10" xfId="59" applyNumberFormat="1" applyFont="1" applyFill="1" applyBorder="1" applyAlignment="1">
      <alignment vertical="center" wrapText="1"/>
    </xf>
    <xf numFmtId="182" fontId="27" fillId="0" borderId="10" xfId="31" applyFont="1" applyFill="1" applyBorder="1" applyAlignment="1">
      <alignment vertical="center" wrapText="1"/>
    </xf>
    <xf numFmtId="9" fontId="27" fillId="0" borderId="10" xfId="0" applyNumberFormat="1" applyFont="1" applyFill="1" applyBorder="1" applyAlignment="1">
      <alignment horizontal="justify" vertical="center"/>
    </xf>
    <xf numFmtId="0" fontId="27" fillId="0" borderId="15" xfId="0" applyFont="1" applyFill="1" applyBorder="1" applyAlignment="1">
      <alignment horizontal="justify" vertical="center" wrapText="1"/>
    </xf>
    <xf numFmtId="0" fontId="26" fillId="0" borderId="10" xfId="0" applyFont="1" applyFill="1" applyBorder="1" applyAlignment="1">
      <alignment horizontal="justify" vertical="center" wrapText="1"/>
    </xf>
    <xf numFmtId="0" fontId="28" fillId="0" borderId="10" xfId="52" applyNumberFormat="1" applyFont="1" applyFill="1" applyBorder="1" applyAlignment="1">
      <alignment horizontal="justify" vertical="center" wrapText="1"/>
    </xf>
    <xf numFmtId="185" fontId="27" fillId="0" borderId="10" xfId="0" applyNumberFormat="1" applyFont="1" applyFill="1" applyBorder="1" applyAlignment="1">
      <alignment horizontal="center" vertical="center"/>
    </xf>
    <xf numFmtId="3" fontId="27" fillId="0" borderId="10" xfId="0" applyNumberFormat="1" applyFont="1" applyFill="1" applyBorder="1" applyAlignment="1">
      <alignment horizontal="justify" vertical="center"/>
    </xf>
    <xf numFmtId="183" fontId="28" fillId="0" borderId="9" xfId="31" applyNumberFormat="1" applyFont="1" applyFill="1" applyBorder="1" applyAlignment="1">
      <alignment vertical="top" wrapText="1"/>
    </xf>
    <xf numFmtId="182" fontId="27" fillId="0" borderId="10" xfId="31" applyFont="1" applyFill="1" applyBorder="1" applyAlignment="1">
      <alignment vertical="top" wrapText="1"/>
    </xf>
    <xf numFmtId="183" fontId="26" fillId="0" borderId="10" xfId="31" applyNumberFormat="1" applyFont="1" applyFill="1" applyBorder="1" applyAlignment="1">
      <alignment horizontal="right" vertical="center" wrapText="1"/>
    </xf>
    <xf numFmtId="183" fontId="28" fillId="0" borderId="13" xfId="31" applyNumberFormat="1" applyFont="1" applyFill="1" applyBorder="1" applyAlignment="1">
      <alignment vertical="top" wrapText="1"/>
    </xf>
    <xf numFmtId="3" fontId="27" fillId="0" borderId="10" xfId="31" applyNumberFormat="1" applyFont="1" applyFill="1" applyBorder="1" applyAlignment="1">
      <alignment horizontal="right" vertical="center" wrapText="1"/>
    </xf>
    <xf numFmtId="183" fontId="28" fillId="0" borderId="10" xfId="31" applyNumberFormat="1" applyFont="1" applyFill="1" applyBorder="1" applyAlignment="1">
      <alignment horizontal="center" vertical="center" wrapText="1"/>
    </xf>
    <xf numFmtId="183" fontId="28" fillId="0" borderId="10" xfId="31" applyNumberFormat="1" applyFont="1" applyFill="1" applyBorder="1" applyAlignment="1">
      <alignment vertical="center" wrapText="1"/>
    </xf>
    <xf numFmtId="182" fontId="25" fillId="25" borderId="10" xfId="31" applyFont="1" applyFill="1" applyBorder="1" applyAlignment="1">
      <alignment horizontal="justify" vertical="center" wrapText="1"/>
    </xf>
    <xf numFmtId="182" fontId="25" fillId="26" borderId="10" xfId="31" applyFont="1" applyFill="1" applyBorder="1" applyAlignment="1">
      <alignment horizontal="justify" vertical="center" wrapText="1"/>
    </xf>
    <xf numFmtId="0" fontId="27" fillId="0" borderId="12" xfId="0" applyFont="1" applyFill="1" applyBorder="1" applyAlignment="1">
      <alignment horizontal="justify" vertical="center" wrapText="1"/>
    </xf>
    <xf numFmtId="0" fontId="27" fillId="25" borderId="12" xfId="31" applyNumberFormat="1" applyFont="1" applyFill="1" applyBorder="1" applyAlignment="1">
      <alignment horizontal="center" vertical="center"/>
    </xf>
    <xf numFmtId="0" fontId="27" fillId="25" borderId="12" xfId="0" applyFont="1" applyFill="1" applyBorder="1" applyAlignment="1">
      <alignment vertical="center" wrapText="1"/>
    </xf>
    <xf numFmtId="0" fontId="27" fillId="25" borderId="12" xfId="0" applyFont="1" applyFill="1" applyBorder="1" applyAlignment="1">
      <alignment vertical="center"/>
    </xf>
    <xf numFmtId="182" fontId="25" fillId="25" borderId="12" xfId="31" applyFont="1" applyFill="1" applyBorder="1" applyAlignment="1">
      <alignment horizontal="center" vertical="center" wrapText="1"/>
    </xf>
    <xf numFmtId="182" fontId="25" fillId="25" borderId="9" xfId="31" applyFont="1" applyFill="1" applyBorder="1" applyAlignment="1">
      <alignment horizontal="right" vertical="center" wrapText="1"/>
    </xf>
    <xf numFmtId="43" fontId="25" fillId="24" borderId="11" xfId="34" applyFont="1" applyFill="1" applyBorder="1" applyAlignment="1">
      <alignment vertical="center" wrapText="1"/>
    </xf>
    <xf numFmtId="43" fontId="25" fillId="24" borderId="21" xfId="34" applyFont="1" applyFill="1" applyBorder="1" applyAlignment="1">
      <alignment horizontal="center" vertical="center" wrapText="1"/>
    </xf>
    <xf numFmtId="43" fontId="29" fillId="24" borderId="21" xfId="34" applyFont="1" applyFill="1" applyBorder="1" applyAlignment="1">
      <alignment vertical="center" wrapText="1"/>
    </xf>
    <xf numFmtId="43" fontId="29" fillId="24" borderId="11" xfId="34" applyFont="1" applyFill="1" applyBorder="1" applyAlignment="1">
      <alignment vertical="center" wrapText="1"/>
    </xf>
    <xf numFmtId="43" fontId="25" fillId="24" borderId="14" xfId="34" applyFont="1" applyFill="1" applyBorder="1" applyAlignment="1">
      <alignment horizontal="center" vertical="center" wrapText="1"/>
    </xf>
    <xf numFmtId="43" fontId="25" fillId="24" borderId="10" xfId="34" applyFont="1" applyFill="1" applyBorder="1" applyAlignment="1">
      <alignment horizontal="justify" vertical="center" wrapText="1"/>
    </xf>
    <xf numFmtId="0" fontId="25" fillId="24" borderId="9" xfId="0" applyFont="1" applyFill="1" applyBorder="1" applyAlignment="1">
      <alignment horizontal="center" vertical="center"/>
    </xf>
    <xf numFmtId="43" fontId="25" fillId="24" borderId="9" xfId="34" applyFont="1" applyFill="1" applyBorder="1" applyAlignment="1">
      <alignment horizontal="center" vertical="center" wrapText="1"/>
    </xf>
    <xf numFmtId="43" fontId="25" fillId="24" borderId="10" xfId="34" applyFont="1" applyFill="1" applyBorder="1" applyAlignment="1">
      <alignment vertical="center" wrapText="1"/>
    </xf>
    <xf numFmtId="0" fontId="25" fillId="24" borderId="9" xfId="0" applyFont="1" applyFill="1" applyBorder="1" applyAlignment="1">
      <alignment horizontal="justify" vertical="center"/>
    </xf>
    <xf numFmtId="0" fontId="27" fillId="0" borderId="13" xfId="59" applyFont="1" applyFill="1" applyBorder="1" applyAlignment="1">
      <alignment horizontal="left" vertical="center" wrapText="1"/>
    </xf>
    <xf numFmtId="0" fontId="27" fillId="0" borderId="22" xfId="59" applyFont="1" applyFill="1" applyBorder="1" applyAlignment="1">
      <alignment horizontal="left" vertical="center" wrapText="1"/>
    </xf>
    <xf numFmtId="41" fontId="27" fillId="0" borderId="13" xfId="32" applyFont="1" applyFill="1" applyBorder="1" applyAlignment="1">
      <alignment horizontal="center" vertical="center" wrapText="1"/>
    </xf>
    <xf numFmtId="41" fontId="27" fillId="0" borderId="22" xfId="32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left" vertical="center" wrapText="1"/>
    </xf>
    <xf numFmtId="0" fontId="27" fillId="0" borderId="9" xfId="59" applyFont="1" applyFill="1" applyBorder="1" applyAlignment="1">
      <alignment horizontal="center" vertical="center" wrapText="1"/>
    </xf>
    <xf numFmtId="0" fontId="27" fillId="0" borderId="12" xfId="59" applyFont="1" applyFill="1" applyBorder="1" applyAlignment="1">
      <alignment horizontal="center" vertical="center" wrapText="1"/>
    </xf>
    <xf numFmtId="0" fontId="27" fillId="0" borderId="10" xfId="59" applyFont="1" applyFill="1" applyBorder="1" applyAlignment="1">
      <alignment horizontal="center" vertical="center" wrapText="1"/>
    </xf>
    <xf numFmtId="0" fontId="27" fillId="0" borderId="13" xfId="59" applyFont="1" applyFill="1" applyBorder="1" applyAlignment="1">
      <alignment horizontal="center" vertical="center" wrapText="1"/>
    </xf>
    <xf numFmtId="3" fontId="27" fillId="0" borderId="13" xfId="59" applyNumberFormat="1" applyFont="1" applyFill="1" applyBorder="1" applyAlignment="1">
      <alignment horizontal="center" vertical="center" wrapText="1"/>
    </xf>
    <xf numFmtId="3" fontId="27" fillId="0" borderId="12" xfId="59" applyNumberFormat="1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9" fontId="27" fillId="0" borderId="10" xfId="59" applyNumberFormat="1" applyFont="1" applyFill="1" applyBorder="1" applyAlignment="1">
      <alignment horizontal="center" vertical="center" wrapText="1"/>
    </xf>
    <xf numFmtId="183" fontId="27" fillId="0" borderId="13" xfId="52" applyNumberFormat="1" applyFont="1" applyFill="1" applyBorder="1" applyAlignment="1">
      <alignment horizontal="center" vertical="center"/>
    </xf>
    <xf numFmtId="183" fontId="27" fillId="0" borderId="12" xfId="52" applyNumberFormat="1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center" vertical="center"/>
    </xf>
    <xf numFmtId="0" fontId="27" fillId="0" borderId="22" xfId="0" applyFont="1" applyFill="1" applyBorder="1" applyAlignment="1">
      <alignment horizontal="center" vertical="center"/>
    </xf>
    <xf numFmtId="0" fontId="27" fillId="0" borderId="13" xfId="59" applyFont="1" applyFill="1" applyBorder="1" applyAlignment="1">
      <alignment horizontal="justify" vertical="center" wrapText="1"/>
    </xf>
    <xf numFmtId="0" fontId="27" fillId="0" borderId="12" xfId="59" applyFont="1" applyFill="1" applyBorder="1" applyAlignment="1">
      <alignment horizontal="justify" vertical="center" wrapText="1"/>
    </xf>
    <xf numFmtId="0" fontId="27" fillId="0" borderId="10" xfId="0" applyFont="1" applyFill="1" applyBorder="1" applyAlignment="1">
      <alignment horizontal="center" vertical="top" wrapText="1"/>
    </xf>
    <xf numFmtId="0" fontId="27" fillId="0" borderId="10" xfId="0" applyFont="1" applyFill="1" applyBorder="1" applyAlignment="1">
      <alignment horizontal="justify" vertical="center" wrapText="1"/>
    </xf>
    <xf numFmtId="0" fontId="27" fillId="0" borderId="10" xfId="0" applyFont="1" applyFill="1" applyBorder="1" applyAlignment="1">
      <alignment horizontal="center" vertical="center"/>
    </xf>
    <xf numFmtId="0" fontId="27" fillId="0" borderId="9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0" fontId="27" fillId="0" borderId="9" xfId="59" applyFont="1" applyFill="1" applyBorder="1" applyAlignment="1">
      <alignment horizontal="left" vertical="center" wrapText="1"/>
    </xf>
    <xf numFmtId="0" fontId="27" fillId="0" borderId="12" xfId="59" applyFont="1" applyFill="1" applyBorder="1" applyAlignment="1">
      <alignment horizontal="left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left" vertical="center" wrapText="1"/>
    </xf>
    <xf numFmtId="0" fontId="27" fillId="0" borderId="12" xfId="0" applyFont="1" applyFill="1" applyBorder="1" applyAlignment="1">
      <alignment horizontal="left" vertical="center" wrapText="1"/>
    </xf>
    <xf numFmtId="1" fontId="27" fillId="0" borderId="10" xfId="59" applyNumberFormat="1" applyFont="1" applyFill="1" applyBorder="1" applyAlignment="1">
      <alignment horizontal="center" vertical="center" wrapText="1"/>
    </xf>
    <xf numFmtId="0" fontId="26" fillId="0" borderId="10" xfId="0" applyFont="1" applyFill="1" applyBorder="1" applyAlignment="1" applyProtection="1">
      <alignment horizontal="center" vertical="center" wrapText="1"/>
    </xf>
    <xf numFmtId="0" fontId="27" fillId="0" borderId="9" xfId="0" applyFont="1" applyFill="1" applyBorder="1" applyAlignment="1">
      <alignment horizontal="justify" vertical="center" wrapText="1"/>
    </xf>
    <xf numFmtId="0" fontId="27" fillId="0" borderId="13" xfId="0" applyFont="1" applyFill="1" applyBorder="1" applyAlignment="1">
      <alignment horizontal="justify" vertical="center" wrapText="1"/>
    </xf>
    <xf numFmtId="0" fontId="27" fillId="0" borderId="12" xfId="0" applyFont="1" applyFill="1" applyBorder="1" applyAlignment="1">
      <alignment horizontal="justify" vertical="center" wrapText="1"/>
    </xf>
    <xf numFmtId="9" fontId="27" fillId="0" borderId="9" xfId="59" applyNumberFormat="1" applyFont="1" applyFill="1" applyBorder="1" applyAlignment="1">
      <alignment horizontal="center" vertical="center" wrapText="1"/>
    </xf>
    <xf numFmtId="9" fontId="27" fillId="0" borderId="12" xfId="59" applyNumberFormat="1" applyFont="1" applyFill="1" applyBorder="1" applyAlignment="1">
      <alignment horizontal="center" vertical="center" wrapText="1"/>
    </xf>
    <xf numFmtId="0" fontId="27" fillId="0" borderId="9" xfId="59" applyFont="1" applyFill="1" applyBorder="1" applyAlignment="1">
      <alignment horizontal="justify" vertical="center" wrapText="1"/>
    </xf>
    <xf numFmtId="0" fontId="20" fillId="0" borderId="9" xfId="0" applyFont="1" applyFill="1" applyBorder="1" applyAlignment="1">
      <alignment horizontal="justify" vertical="top" wrapText="1"/>
    </xf>
    <xf numFmtId="0" fontId="20" fillId="0" borderId="13" xfId="0" applyFont="1" applyFill="1" applyBorder="1" applyAlignment="1">
      <alignment horizontal="justify" vertical="top" wrapText="1"/>
    </xf>
    <xf numFmtId="0" fontId="27" fillId="0" borderId="9" xfId="0" applyFont="1" applyFill="1" applyBorder="1" applyAlignment="1">
      <alignment horizontal="justify" vertical="top" wrapText="1"/>
    </xf>
    <xf numFmtId="0" fontId="27" fillId="0" borderId="13" xfId="0" applyFont="1" applyFill="1" applyBorder="1" applyAlignment="1">
      <alignment horizontal="justify" vertical="top" wrapText="1"/>
    </xf>
    <xf numFmtId="0" fontId="27" fillId="0" borderId="12" xfId="0" applyFont="1" applyFill="1" applyBorder="1" applyAlignment="1">
      <alignment horizontal="justify" vertical="top" wrapText="1"/>
    </xf>
    <xf numFmtId="9" fontId="27" fillId="0" borderId="13" xfId="59" applyNumberFormat="1" applyFont="1" applyFill="1" applyBorder="1" applyAlignment="1">
      <alignment horizontal="center" vertical="center" wrapText="1"/>
    </xf>
    <xf numFmtId="9" fontId="20" fillId="0" borderId="9" xfId="0" applyNumberFormat="1" applyFont="1" applyFill="1" applyBorder="1" applyAlignment="1">
      <alignment horizontal="center" vertical="center"/>
    </xf>
    <xf numFmtId="9" fontId="20" fillId="0" borderId="13" xfId="0" applyNumberFormat="1" applyFont="1" applyFill="1" applyBorder="1" applyAlignment="1">
      <alignment horizontal="center" vertical="center"/>
    </xf>
    <xf numFmtId="9" fontId="20" fillId="0" borderId="12" xfId="0" applyNumberFormat="1" applyFont="1" applyFill="1" applyBorder="1" applyAlignment="1">
      <alignment horizontal="center" vertical="center"/>
    </xf>
    <xf numFmtId="9" fontId="27" fillId="0" borderId="9" xfId="0" applyNumberFormat="1" applyFont="1" applyFill="1" applyBorder="1" applyAlignment="1">
      <alignment horizontal="center" vertical="center"/>
    </xf>
    <xf numFmtId="9" fontId="27" fillId="0" borderId="13" xfId="0" applyNumberFormat="1" applyFont="1" applyFill="1" applyBorder="1" applyAlignment="1">
      <alignment horizontal="center" vertical="center"/>
    </xf>
    <xf numFmtId="9" fontId="27" fillId="0" borderId="12" xfId="0" applyNumberFormat="1" applyFont="1" applyFill="1" applyBorder="1" applyAlignment="1">
      <alignment horizontal="center" vertical="center"/>
    </xf>
    <xf numFmtId="9" fontId="27" fillId="0" borderId="9" xfId="69" applyFont="1" applyFill="1" applyBorder="1" applyAlignment="1">
      <alignment horizontal="justify" vertical="center" wrapText="1"/>
    </xf>
    <xf numFmtId="9" fontId="27" fillId="0" borderId="12" xfId="69" applyFont="1" applyFill="1" applyBorder="1" applyAlignment="1">
      <alignment horizontal="justify" vertical="center" wrapText="1"/>
    </xf>
    <xf numFmtId="0" fontId="20" fillId="0" borderId="9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7" fillId="0" borderId="9" xfId="0" applyFont="1" applyFill="1" applyBorder="1" applyAlignment="1">
      <alignment horizontal="justify" vertical="center"/>
    </xf>
    <xf numFmtId="0" fontId="27" fillId="0" borderId="13" xfId="0" applyFont="1" applyFill="1" applyBorder="1" applyAlignment="1">
      <alignment horizontal="justify" vertical="center"/>
    </xf>
    <xf numFmtId="9" fontId="27" fillId="0" borderId="9" xfId="0" applyNumberFormat="1" applyFont="1" applyFill="1" applyBorder="1" applyAlignment="1">
      <alignment horizontal="center" vertical="center" wrapText="1"/>
    </xf>
    <xf numFmtId="9" fontId="27" fillId="0" borderId="13" xfId="0" applyNumberFormat="1" applyFont="1" applyFill="1" applyBorder="1" applyAlignment="1">
      <alignment horizontal="center" vertical="center" wrapText="1"/>
    </xf>
    <xf numFmtId="9" fontId="27" fillId="0" borderId="12" xfId="0" applyNumberFormat="1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justify" vertical="center"/>
    </xf>
    <xf numFmtId="10" fontId="27" fillId="0" borderId="9" xfId="59" applyNumberFormat="1" applyFont="1" applyFill="1" applyBorder="1" applyAlignment="1">
      <alignment horizontal="center" vertical="center" wrapText="1"/>
    </xf>
    <xf numFmtId="10" fontId="27" fillId="0" borderId="13" xfId="59" applyNumberFormat="1" applyFont="1" applyFill="1" applyBorder="1" applyAlignment="1">
      <alignment horizontal="center" vertical="center" wrapText="1"/>
    </xf>
    <xf numFmtId="10" fontId="27" fillId="0" borderId="12" xfId="59" applyNumberFormat="1" applyFont="1" applyFill="1" applyBorder="1" applyAlignment="1">
      <alignment horizontal="center" vertical="center" wrapText="1"/>
    </xf>
    <xf numFmtId="10" fontId="27" fillId="0" borderId="9" xfId="0" applyNumberFormat="1" applyFont="1" applyFill="1" applyBorder="1" applyAlignment="1">
      <alignment horizontal="center" vertical="center" wrapText="1"/>
    </xf>
    <xf numFmtId="10" fontId="27" fillId="0" borderId="13" xfId="0" applyNumberFormat="1" applyFont="1" applyFill="1" applyBorder="1" applyAlignment="1">
      <alignment horizontal="center" vertical="center" wrapText="1"/>
    </xf>
    <xf numFmtId="10" fontId="27" fillId="0" borderId="12" xfId="0" applyNumberFormat="1" applyFont="1" applyFill="1" applyBorder="1" applyAlignment="1">
      <alignment horizontal="center" vertical="center" wrapText="1"/>
    </xf>
    <xf numFmtId="0" fontId="20" fillId="0" borderId="9" xfId="59" applyFont="1" applyFill="1" applyBorder="1" applyAlignment="1" applyProtection="1">
      <alignment horizontal="center" vertical="center" wrapText="1"/>
      <protection locked="0"/>
    </xf>
    <xf numFmtId="0" fontId="20" fillId="0" borderId="12" xfId="59" applyFont="1" applyFill="1" applyBorder="1" applyAlignment="1" applyProtection="1">
      <alignment horizontal="center" vertical="center" wrapText="1"/>
      <protection locked="0"/>
    </xf>
    <xf numFmtId="0" fontId="20" fillId="0" borderId="9" xfId="59" applyFont="1" applyFill="1" applyBorder="1" applyAlignment="1" applyProtection="1">
      <alignment horizontal="center" vertical="center"/>
      <protection locked="0"/>
    </xf>
    <xf numFmtId="0" fontId="20" fillId="0" borderId="13" xfId="59" applyFont="1" applyFill="1" applyBorder="1" applyAlignment="1" applyProtection="1">
      <alignment horizontal="center" vertical="center"/>
      <protection locked="0"/>
    </xf>
    <xf numFmtId="0" fontId="20" fillId="0" borderId="12" xfId="59" applyFont="1" applyFill="1" applyBorder="1" applyAlignment="1" applyProtection="1">
      <alignment horizontal="center" vertical="center"/>
      <protection locked="0"/>
    </xf>
    <xf numFmtId="0" fontId="27" fillId="0" borderId="9" xfId="0" applyFont="1" applyFill="1" applyBorder="1" applyAlignment="1">
      <alignment horizontal="center" vertical="top" wrapText="1"/>
    </xf>
    <xf numFmtId="0" fontId="27" fillId="0" borderId="13" xfId="0" applyFont="1" applyFill="1" applyBorder="1" applyAlignment="1">
      <alignment horizontal="center" vertical="top" wrapText="1"/>
    </xf>
    <xf numFmtId="0" fontId="27" fillId="0" borderId="12" xfId="0" applyFont="1" applyFill="1" applyBorder="1" applyAlignment="1">
      <alignment horizontal="center" vertical="top" wrapText="1"/>
    </xf>
    <xf numFmtId="0" fontId="27" fillId="0" borderId="10" xfId="59" applyFont="1" applyFill="1" applyBorder="1" applyAlignment="1">
      <alignment horizontal="justify" vertical="center" wrapText="1"/>
    </xf>
    <xf numFmtId="9" fontId="27" fillId="0" borderId="9" xfId="59" applyNumberFormat="1" applyFont="1" applyFill="1" applyBorder="1" applyAlignment="1">
      <alignment horizontal="justify" vertical="center" wrapText="1"/>
    </xf>
    <xf numFmtId="9" fontId="27" fillId="0" borderId="12" xfId="59" applyNumberFormat="1" applyFont="1" applyFill="1" applyBorder="1" applyAlignment="1">
      <alignment horizontal="justify" vertical="center" wrapText="1"/>
    </xf>
    <xf numFmtId="0" fontId="25" fillId="24" borderId="9" xfId="0" applyFont="1" applyFill="1" applyBorder="1" applyAlignment="1">
      <alignment horizontal="center" vertical="center" wrapText="1"/>
    </xf>
    <xf numFmtId="0" fontId="25" fillId="24" borderId="13" xfId="0" applyFont="1" applyFill="1" applyBorder="1" applyAlignment="1">
      <alignment horizontal="center" vertical="center" wrapText="1"/>
    </xf>
    <xf numFmtId="0" fontId="25" fillId="24" borderId="12" xfId="0" applyFont="1" applyFill="1" applyBorder="1" applyAlignment="1">
      <alignment horizontal="center" vertical="center" wrapText="1"/>
    </xf>
    <xf numFmtId="0" fontId="25" fillId="24" borderId="9" xfId="0" applyFont="1" applyFill="1" applyBorder="1" applyAlignment="1">
      <alignment horizontal="justify" vertical="center" wrapText="1"/>
    </xf>
    <xf numFmtId="0" fontId="25" fillId="24" borderId="13" xfId="0" applyFont="1" applyFill="1" applyBorder="1" applyAlignment="1">
      <alignment horizontal="justify" vertical="center" wrapText="1"/>
    </xf>
    <xf numFmtId="0" fontId="25" fillId="24" borderId="12" xfId="0" applyFont="1" applyFill="1" applyBorder="1" applyAlignment="1">
      <alignment horizontal="justify" vertical="center" wrapText="1"/>
    </xf>
    <xf numFmtId="0" fontId="20" fillId="0" borderId="13" xfId="59" applyFont="1" applyFill="1" applyBorder="1" applyAlignment="1" applyProtection="1">
      <alignment horizontal="center" vertical="center" wrapText="1"/>
      <protection locked="0"/>
    </xf>
    <xf numFmtId="0" fontId="25" fillId="24" borderId="14" xfId="0" applyFont="1" applyFill="1" applyBorder="1" applyAlignment="1">
      <alignment horizontal="center" vertical="center" wrapText="1"/>
    </xf>
    <xf numFmtId="0" fontId="25" fillId="24" borderId="21" xfId="0" applyFont="1" applyFill="1" applyBorder="1" applyAlignment="1">
      <alignment horizontal="center" vertical="center" wrapText="1"/>
    </xf>
    <xf numFmtId="0" fontId="25" fillId="24" borderId="11" xfId="0" applyFont="1" applyFill="1" applyBorder="1" applyAlignment="1">
      <alignment horizontal="center" vertical="center" wrapText="1"/>
    </xf>
    <xf numFmtId="0" fontId="25" fillId="24" borderId="15" xfId="0" applyFont="1" applyFill="1" applyBorder="1" applyAlignment="1">
      <alignment horizontal="center" vertical="center" wrapText="1"/>
    </xf>
    <xf numFmtId="0" fontId="25" fillId="24" borderId="23" xfId="0" applyFont="1" applyFill="1" applyBorder="1" applyAlignment="1">
      <alignment horizontal="center" vertical="center" wrapText="1"/>
    </xf>
    <xf numFmtId="0" fontId="25" fillId="24" borderId="18" xfId="0" applyFont="1" applyFill="1" applyBorder="1" applyAlignment="1">
      <alignment horizontal="center" vertical="center" wrapText="1"/>
    </xf>
    <xf numFmtId="0" fontId="25" fillId="24" borderId="9" xfId="0" applyFont="1" applyFill="1" applyBorder="1" applyAlignment="1">
      <alignment vertical="center" wrapText="1"/>
    </xf>
    <xf numFmtId="0" fontId="25" fillId="24" borderId="13" xfId="0" applyFont="1" applyFill="1" applyBorder="1" applyAlignment="1">
      <alignment vertical="center" wrapText="1"/>
    </xf>
    <xf numFmtId="0" fontId="25" fillId="24" borderId="12" xfId="0" applyFont="1" applyFill="1" applyBorder="1" applyAlignment="1">
      <alignment vertical="center" wrapText="1"/>
    </xf>
    <xf numFmtId="43" fontId="25" fillId="24" borderId="10" xfId="34" applyFont="1" applyFill="1" applyBorder="1" applyAlignment="1">
      <alignment horizontal="center" vertical="center" wrapText="1"/>
    </xf>
    <xf numFmtId="43" fontId="25" fillId="24" borderId="9" xfId="34" applyFont="1" applyFill="1" applyBorder="1" applyAlignment="1">
      <alignment horizontal="center" vertical="center" wrapText="1"/>
    </xf>
    <xf numFmtId="43" fontId="25" fillId="24" borderId="13" xfId="34" applyFont="1" applyFill="1" applyBorder="1" applyAlignment="1">
      <alignment horizontal="center" vertical="center" wrapText="1"/>
    </xf>
    <xf numFmtId="43" fontId="25" fillId="24" borderId="14" xfId="34" applyFont="1" applyFill="1" applyBorder="1" applyAlignment="1">
      <alignment horizontal="center" vertical="center" wrapText="1"/>
    </xf>
    <xf numFmtId="43" fontId="25" fillId="24" borderId="21" xfId="34" applyFont="1" applyFill="1" applyBorder="1" applyAlignment="1">
      <alignment horizontal="center" vertical="center" wrapText="1"/>
    </xf>
    <xf numFmtId="43" fontId="25" fillId="24" borderId="11" xfId="34" applyFont="1" applyFill="1" applyBorder="1" applyAlignment="1">
      <alignment horizontal="center" vertical="center" wrapText="1"/>
    </xf>
    <xf numFmtId="43" fontId="25" fillId="24" borderId="12" xfId="34" applyFont="1" applyFill="1" applyBorder="1" applyAlignment="1">
      <alignment horizontal="center" vertical="center" wrapText="1"/>
    </xf>
    <xf numFmtId="43" fontId="25" fillId="24" borderId="15" xfId="34" applyFont="1" applyFill="1" applyBorder="1" applyAlignment="1">
      <alignment horizontal="center" vertical="center" wrapText="1"/>
    </xf>
    <xf numFmtId="43" fontId="25" fillId="24" borderId="16" xfId="34" applyFont="1" applyFill="1" applyBorder="1" applyAlignment="1">
      <alignment horizontal="center" vertical="center" wrapText="1"/>
    </xf>
    <xf numFmtId="43" fontId="25" fillId="24" borderId="17" xfId="34" applyFont="1" applyFill="1" applyBorder="1" applyAlignment="1">
      <alignment horizontal="center" vertical="center" wrapText="1"/>
    </xf>
    <xf numFmtId="43" fontId="27" fillId="24" borderId="9" xfId="34" applyFont="1" applyFill="1" applyBorder="1" applyAlignment="1">
      <alignment horizontal="center" vertical="center" wrapText="1"/>
    </xf>
    <xf numFmtId="43" fontId="27" fillId="24" borderId="12" xfId="34" applyFont="1" applyFill="1" applyBorder="1" applyAlignment="1">
      <alignment horizontal="center" vertical="center" wrapText="1"/>
    </xf>
    <xf numFmtId="0" fontId="25" fillId="24" borderId="10" xfId="0" applyFont="1" applyFill="1" applyBorder="1" applyAlignment="1">
      <alignment horizontal="right" vertical="center"/>
    </xf>
    <xf numFmtId="0" fontId="25" fillId="24" borderId="9" xfId="0" applyFont="1" applyFill="1" applyBorder="1" applyAlignment="1">
      <alignment horizontal="right" vertical="center"/>
    </xf>
    <xf numFmtId="43" fontId="25" fillId="24" borderId="23" xfId="34" applyFont="1" applyFill="1" applyBorder="1" applyAlignment="1">
      <alignment horizontal="center" vertical="center" wrapText="1"/>
    </xf>
    <xf numFmtId="43" fontId="25" fillId="24" borderId="18" xfId="34" applyFont="1" applyFill="1" applyBorder="1" applyAlignment="1">
      <alignment horizontal="center" vertical="center" wrapText="1"/>
    </xf>
    <xf numFmtId="43" fontId="25" fillId="24" borderId="14" xfId="34" applyFont="1" applyFill="1" applyBorder="1" applyAlignment="1">
      <alignment horizontal="justify" vertical="center" wrapText="1"/>
    </xf>
    <xf numFmtId="43" fontId="25" fillId="24" borderId="21" xfId="34" applyFont="1" applyFill="1" applyBorder="1" applyAlignment="1">
      <alignment horizontal="justify" vertical="center" wrapText="1"/>
    </xf>
    <xf numFmtId="43" fontId="25" fillId="24" borderId="9" xfId="34" applyFont="1" applyFill="1" applyBorder="1" applyAlignment="1">
      <alignment horizontal="justify" vertical="center" wrapText="1"/>
    </xf>
    <xf numFmtId="43" fontId="25" fillId="24" borderId="13" xfId="34" applyFont="1" applyFill="1" applyBorder="1" applyAlignment="1">
      <alignment horizontal="justify" vertical="center" wrapText="1"/>
    </xf>
    <xf numFmtId="182" fontId="25" fillId="24" borderId="9" xfId="31" applyFont="1" applyFill="1" applyBorder="1" applyAlignment="1">
      <alignment horizontal="justify" vertical="center" wrapText="1"/>
    </xf>
    <xf numFmtId="182" fontId="25" fillId="24" borderId="13" xfId="31" applyFont="1" applyFill="1" applyBorder="1" applyAlignment="1">
      <alignment horizontal="justify" vertical="center" wrapText="1"/>
    </xf>
    <xf numFmtId="0" fontId="26" fillId="0" borderId="10" xfId="0" applyFont="1" applyBorder="1" applyAlignment="1">
      <alignment horizontal="center"/>
    </xf>
    <xf numFmtId="0" fontId="30" fillId="0" borderId="15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30" fillId="0" borderId="10" xfId="0" applyFont="1" applyBorder="1" applyAlignment="1">
      <alignment horizontal="left" vertical="center"/>
    </xf>
    <xf numFmtId="0" fontId="26" fillId="0" borderId="10" xfId="0" applyFont="1" applyBorder="1" applyAlignment="1">
      <alignment horizontal="left" vertical="center"/>
    </xf>
    <xf numFmtId="0" fontId="30" fillId="0" borderId="14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182" fontId="25" fillId="24" borderId="9" xfId="31" applyFont="1" applyFill="1" applyBorder="1" applyAlignment="1">
      <alignment horizontal="center" vertical="center" wrapText="1"/>
    </xf>
    <xf numFmtId="182" fontId="25" fillId="24" borderId="13" xfId="31" applyFont="1" applyFill="1" applyBorder="1" applyAlignment="1">
      <alignment horizontal="center" vertical="center" wrapText="1"/>
    </xf>
    <xf numFmtId="182" fontId="25" fillId="24" borderId="12" xfId="31" applyFont="1" applyFill="1" applyBorder="1" applyAlignment="1">
      <alignment horizontal="center" vertical="center" wrapText="1"/>
    </xf>
    <xf numFmtId="0" fontId="27" fillId="0" borderId="10" xfId="62" applyFont="1" applyFill="1" applyBorder="1" applyAlignment="1">
      <alignment horizontal="center" vertical="center" wrapText="1"/>
    </xf>
    <xf numFmtId="3" fontId="27" fillId="0" borderId="9" xfId="0" applyNumberFormat="1" applyFont="1" applyFill="1" applyBorder="1" applyAlignment="1">
      <alignment horizontal="center" vertical="center"/>
    </xf>
    <xf numFmtId="3" fontId="27" fillId="0" borderId="13" xfId="0" applyNumberFormat="1" applyFont="1" applyFill="1" applyBorder="1" applyAlignment="1">
      <alignment horizontal="center" vertical="center"/>
    </xf>
    <xf numFmtId="3" fontId="27" fillId="0" borderId="12" xfId="0" applyNumberFormat="1" applyFont="1" applyFill="1" applyBorder="1" applyAlignment="1">
      <alignment horizontal="center" vertical="center"/>
    </xf>
    <xf numFmtId="182" fontId="27" fillId="0" borderId="9" xfId="52" applyFont="1" applyFill="1" applyBorder="1" applyAlignment="1">
      <alignment horizontal="center" vertical="center"/>
    </xf>
    <xf numFmtId="182" fontId="27" fillId="0" borderId="13" xfId="52" applyFont="1" applyFill="1" applyBorder="1" applyAlignment="1">
      <alignment horizontal="center" vertical="center"/>
    </xf>
    <xf numFmtId="3" fontId="27" fillId="0" borderId="10" xfId="0" applyNumberFormat="1" applyFont="1" applyFill="1" applyBorder="1" applyAlignment="1">
      <alignment horizontal="center" vertical="center"/>
    </xf>
    <xf numFmtId="0" fontId="27" fillId="0" borderId="9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center" vertical="center"/>
    </xf>
    <xf numFmtId="182" fontId="27" fillId="0" borderId="12" xfId="52" applyFont="1" applyFill="1" applyBorder="1" applyAlignment="1">
      <alignment horizontal="center" vertical="center"/>
    </xf>
    <xf numFmtId="183" fontId="27" fillId="0" borderId="9" xfId="52" applyNumberFormat="1" applyFont="1" applyFill="1" applyBorder="1" applyAlignment="1">
      <alignment horizontal="center" vertical="center"/>
    </xf>
    <xf numFmtId="0" fontId="27" fillId="0" borderId="17" xfId="0" applyFont="1" applyFill="1" applyBorder="1" applyAlignment="1">
      <alignment horizontal="center" vertical="center" wrapText="1"/>
    </xf>
    <xf numFmtId="0" fontId="27" fillId="0" borderId="24" xfId="0" applyFont="1" applyFill="1" applyBorder="1" applyAlignment="1">
      <alignment horizontal="center" vertical="center" wrapText="1"/>
    </xf>
    <xf numFmtId="0" fontId="27" fillId="0" borderId="20" xfId="0" applyFont="1" applyFill="1" applyBorder="1" applyAlignment="1">
      <alignment horizontal="center" vertical="center" wrapText="1"/>
    </xf>
    <xf numFmtId="0" fontId="27" fillId="0" borderId="9" xfId="52" applyNumberFormat="1" applyFont="1" applyFill="1" applyBorder="1" applyAlignment="1">
      <alignment horizontal="center" vertical="center" wrapText="1"/>
    </xf>
    <xf numFmtId="0" fontId="27" fillId="0" borderId="13" xfId="52" applyNumberFormat="1" applyFont="1" applyFill="1" applyBorder="1" applyAlignment="1">
      <alignment horizontal="center" vertical="center" wrapText="1"/>
    </xf>
    <xf numFmtId="0" fontId="27" fillId="0" borderId="9" xfId="52" applyNumberFormat="1" applyFont="1" applyFill="1" applyBorder="1" applyAlignment="1">
      <alignment horizontal="left" vertical="center" wrapText="1"/>
    </xf>
    <xf numFmtId="0" fontId="27" fillId="0" borderId="12" xfId="52" applyNumberFormat="1" applyFont="1" applyFill="1" applyBorder="1" applyAlignment="1">
      <alignment horizontal="left" vertical="center" wrapText="1"/>
    </xf>
    <xf numFmtId="188" fontId="27" fillId="0" borderId="9" xfId="31" applyNumberFormat="1" applyFont="1" applyFill="1" applyBorder="1" applyAlignment="1">
      <alignment horizontal="center" vertical="center" wrapText="1"/>
    </xf>
    <xf numFmtId="188" fontId="27" fillId="0" borderId="12" xfId="31" applyNumberFormat="1" applyFont="1" applyFill="1" applyBorder="1" applyAlignment="1">
      <alignment horizontal="center" vertical="center" wrapText="1"/>
    </xf>
    <xf numFmtId="9" fontId="27" fillId="0" borderId="9" xfId="69" applyFont="1" applyFill="1" applyBorder="1" applyAlignment="1">
      <alignment horizontal="center" vertical="top" wrapText="1"/>
    </xf>
    <xf numFmtId="9" fontId="27" fillId="0" borderId="13" xfId="69" applyFont="1" applyFill="1" applyBorder="1" applyAlignment="1">
      <alignment horizontal="center" vertical="top" wrapText="1"/>
    </xf>
    <xf numFmtId="9" fontId="27" fillId="0" borderId="12" xfId="69" applyFont="1" applyFill="1" applyBorder="1" applyAlignment="1">
      <alignment horizontal="center" vertical="top" wrapText="1"/>
    </xf>
    <xf numFmtId="0" fontId="25" fillId="0" borderId="9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187" fontId="27" fillId="0" borderId="9" xfId="31" applyNumberFormat="1" applyFont="1" applyFill="1" applyBorder="1" applyAlignment="1">
      <alignment horizontal="center" vertical="center" wrapText="1"/>
    </xf>
    <xf numFmtId="187" fontId="27" fillId="0" borderId="13" xfId="31" applyNumberFormat="1" applyFont="1" applyFill="1" applyBorder="1" applyAlignment="1">
      <alignment horizontal="center" vertical="center" wrapText="1"/>
    </xf>
    <xf numFmtId="0" fontId="27" fillId="0" borderId="12" xfId="52" applyNumberFormat="1" applyFont="1" applyFill="1" applyBorder="1" applyAlignment="1">
      <alignment horizontal="center" vertical="center" wrapText="1"/>
    </xf>
    <xf numFmtId="0" fontId="25" fillId="24" borderId="10" xfId="0" applyFont="1" applyFill="1" applyBorder="1" applyAlignment="1">
      <alignment horizontal="center" vertical="center" wrapText="1"/>
    </xf>
    <xf numFmtId="9" fontId="27" fillId="0" borderId="9" xfId="69" applyFont="1" applyFill="1" applyBorder="1" applyAlignment="1">
      <alignment horizontal="center" vertical="center" wrapText="1"/>
    </xf>
    <xf numFmtId="9" fontId="27" fillId="0" borderId="13" xfId="69" applyFont="1" applyFill="1" applyBorder="1" applyAlignment="1">
      <alignment horizontal="center" vertical="center" wrapText="1"/>
    </xf>
    <xf numFmtId="9" fontId="27" fillId="0" borderId="12" xfId="69" applyFont="1" applyFill="1" applyBorder="1" applyAlignment="1">
      <alignment horizontal="center" vertical="center" wrapText="1"/>
    </xf>
    <xf numFmtId="187" fontId="27" fillId="0" borderId="12" xfId="31" applyNumberFormat="1" applyFont="1" applyFill="1" applyBorder="1" applyAlignment="1">
      <alignment horizontal="center" vertical="center" wrapText="1"/>
    </xf>
  </cellXfs>
  <cellStyles count="78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Millares" xfId="31" builtinId="3"/>
    <cellStyle name="Millares [0]" xfId="32" builtinId="6"/>
    <cellStyle name="Millares 10 2" xfId="33"/>
    <cellStyle name="Millares 13" xfId="34"/>
    <cellStyle name="Millares 16" xfId="35"/>
    <cellStyle name="Millares 16 2" xfId="36"/>
    <cellStyle name="Millares 18" xfId="37"/>
    <cellStyle name="Millares 18 2" xfId="38"/>
    <cellStyle name="Millares 18 2 2" xfId="39"/>
    <cellStyle name="Millares 18 3" xfId="40"/>
    <cellStyle name="Millares 18 3 2" xfId="41"/>
    <cellStyle name="Millares 18 4" xfId="42"/>
    <cellStyle name="Millares 2" xfId="43"/>
    <cellStyle name="Millares 2 2" xfId="44"/>
    <cellStyle name="Millares 3" xfId="45"/>
    <cellStyle name="Millares 3 2" xfId="46"/>
    <cellStyle name="Millares 3 2 2" xfId="47"/>
    <cellStyle name="Millares 4" xfId="48"/>
    <cellStyle name="Millares 4 2" xfId="49"/>
    <cellStyle name="Millares 4 2 2" xfId="50"/>
    <cellStyle name="Millares 5" xfId="51"/>
    <cellStyle name="Millares 5 2" xfId="52"/>
    <cellStyle name="Millares 6" xfId="53"/>
    <cellStyle name="Moneda 2" xfId="54"/>
    <cellStyle name="Moneda 2 2" xfId="55"/>
    <cellStyle name="Moneda 3" xfId="56"/>
    <cellStyle name="Neutral" xfId="57" builtinId="28" customBuiltin="1"/>
    <cellStyle name="Normal" xfId="0" builtinId="0"/>
    <cellStyle name="Normal 2" xfId="58"/>
    <cellStyle name="Normal 2 2" xfId="59"/>
    <cellStyle name="Normal 3" xfId="60"/>
    <cellStyle name="Normal 3 2" xfId="61"/>
    <cellStyle name="Normal 4" xfId="62"/>
    <cellStyle name="Normal 9" xfId="63"/>
    <cellStyle name="Normal 9 2" xfId="64"/>
    <cellStyle name="Notas" xfId="65" builtinId="10" customBuiltin="1"/>
    <cellStyle name="Notas 2" xfId="66"/>
    <cellStyle name="Notas 2 2" xfId="67"/>
    <cellStyle name="Porcentaje 2" xfId="68"/>
    <cellStyle name="Porcentaje 2 2" xfId="69"/>
    <cellStyle name="Porcentaje 3" xfId="70"/>
    <cellStyle name="Salida" xfId="71" builtinId="21" customBuiltin="1"/>
    <cellStyle name="Texto de advertencia" xfId="72" builtinId="11" customBuiltin="1"/>
    <cellStyle name="Texto explicativo" xfId="73" builtinId="53" customBuiltin="1"/>
    <cellStyle name="Título" xfId="74" builtinId="15" customBuiltin="1"/>
    <cellStyle name="Título 2" xfId="75" builtinId="17" customBuiltin="1"/>
    <cellStyle name="Título 3" xfId="76" builtinId="18" customBuiltin="1"/>
    <cellStyle name="Total" xfId="7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0</xdr:row>
      <xdr:rowOff>104775</xdr:rowOff>
    </xdr:from>
    <xdr:to>
      <xdr:col>1</xdr:col>
      <xdr:colOff>790575</xdr:colOff>
      <xdr:row>2</xdr:row>
      <xdr:rowOff>171450</xdr:rowOff>
    </xdr:to>
    <xdr:pic>
      <xdr:nvPicPr>
        <xdr:cNvPr id="2383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9725" y="104775"/>
          <a:ext cx="4381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CL220"/>
  <sheetViews>
    <sheetView tabSelected="1" topLeftCell="A212" zoomScale="60" zoomScaleNormal="60" workbookViewId="0">
      <selection activeCell="A200" sqref="A200:A217"/>
    </sheetView>
  </sheetViews>
  <sheetFormatPr baseColWidth="10" defaultColWidth="9.140625" defaultRowHeight="15.75" x14ac:dyDescent="0.2"/>
  <cols>
    <col min="1" max="1" width="18.85546875" style="9" customWidth="1"/>
    <col min="2" max="2" width="15.85546875" style="9" customWidth="1"/>
    <col min="3" max="3" width="24.7109375" style="9" customWidth="1"/>
    <col min="4" max="4" width="23.42578125" style="9" hidden="1" customWidth="1"/>
    <col min="5" max="5" width="30.42578125" style="9" customWidth="1"/>
    <col min="6" max="6" width="43.85546875" style="9" customWidth="1"/>
    <col min="7" max="7" width="22.28515625" style="9" customWidth="1"/>
    <col min="8" max="8" width="19" style="9" customWidth="1"/>
    <col min="9" max="9" width="15.42578125" style="9" customWidth="1"/>
    <col min="10" max="11" width="12" style="9" hidden="1" customWidth="1"/>
    <col min="12" max="13" width="12" style="9" customWidth="1"/>
    <col min="14" max="14" width="57" style="9" customWidth="1"/>
    <col min="15" max="15" width="15.7109375" style="9" hidden="1" customWidth="1"/>
    <col min="16" max="16" width="30.85546875" style="9" hidden="1" customWidth="1"/>
    <col min="17" max="17" width="14.85546875" style="143" hidden="1" customWidth="1"/>
    <col min="18" max="18" width="14" style="143" hidden="1" customWidth="1"/>
    <col min="19" max="21" width="14" style="9" hidden="1" customWidth="1"/>
    <col min="22" max="23" width="29.5703125" style="144" hidden="1" customWidth="1"/>
    <col min="24" max="24" width="26.7109375" style="9" hidden="1" customWidth="1"/>
    <col min="25" max="25" width="30" style="9" hidden="1" customWidth="1"/>
    <col min="26" max="28" width="33.42578125" style="9" hidden="1" customWidth="1"/>
    <col min="29" max="31" width="26.7109375" style="9" hidden="1" customWidth="1"/>
    <col min="32" max="35" width="37.7109375" style="9" hidden="1" customWidth="1"/>
    <col min="36" max="44" width="26.7109375" style="9" hidden="1" customWidth="1"/>
    <col min="45" max="45" width="34.28515625" style="9" hidden="1" customWidth="1"/>
    <col min="46" max="47" width="26.7109375" style="9" hidden="1" customWidth="1"/>
    <col min="48" max="48" width="26.7109375" style="144" hidden="1" customWidth="1"/>
    <col min="49" max="49" width="26.7109375" style="9" hidden="1" customWidth="1"/>
    <col min="50" max="50" width="28" style="9" hidden="1" customWidth="1"/>
    <col min="51" max="51" width="37.7109375" style="9" hidden="1" customWidth="1"/>
    <col min="52" max="54" width="26.7109375" style="9" hidden="1" customWidth="1"/>
    <col min="55" max="55" width="33.5703125" style="9" hidden="1" customWidth="1"/>
    <col min="56" max="56" width="32.7109375" style="9" hidden="1" customWidth="1"/>
    <col min="57" max="57" width="36" style="9" hidden="1" customWidth="1"/>
    <col min="58" max="58" width="26.7109375" style="9" hidden="1" customWidth="1"/>
    <col min="59" max="59" width="36.28515625" style="9" hidden="1" customWidth="1"/>
    <col min="60" max="68" width="26.7109375" style="9" hidden="1" customWidth="1"/>
    <col min="69" max="69" width="36.28515625" style="9" hidden="1" customWidth="1"/>
    <col min="70" max="71" width="26.7109375" style="9" hidden="1" customWidth="1"/>
    <col min="72" max="73" width="31" style="9" hidden="1" customWidth="1"/>
    <col min="74" max="74" width="26.7109375" style="9" hidden="1" customWidth="1"/>
    <col min="75" max="75" width="29.28515625" style="170" hidden="1" customWidth="1"/>
    <col min="76" max="77" width="31.42578125" style="9" hidden="1" customWidth="1"/>
    <col min="78" max="80" width="25.85546875" style="9" hidden="1" customWidth="1"/>
    <col min="81" max="82" width="22.5703125" style="9" hidden="1" customWidth="1"/>
    <col min="83" max="84" width="28.28515625" style="9" hidden="1" customWidth="1"/>
    <col min="85" max="85" width="35.7109375" style="9" hidden="1" customWidth="1"/>
    <col min="86" max="86" width="35.28515625" style="9" hidden="1" customWidth="1"/>
    <col min="87" max="87" width="35.85546875" style="9" hidden="1" customWidth="1"/>
    <col min="88" max="88" width="27.5703125" style="9" hidden="1" customWidth="1"/>
    <col min="89" max="89" width="32.85546875" style="153" customWidth="1"/>
    <col min="90" max="90" width="31.7109375" style="163" customWidth="1"/>
    <col min="91" max="16384" width="9.140625" style="9"/>
  </cols>
  <sheetData>
    <row r="1" spans="1:90" s="4" customFormat="1" ht="25.5" customHeight="1" x14ac:dyDescent="0.25">
      <c r="A1" s="394" t="s">
        <v>83</v>
      </c>
      <c r="B1" s="394"/>
      <c r="C1" s="394"/>
      <c r="D1" s="395" t="s">
        <v>84</v>
      </c>
      <c r="E1" s="396"/>
      <c r="F1" s="397"/>
      <c r="G1" s="401" t="s">
        <v>828</v>
      </c>
      <c r="H1" s="402"/>
      <c r="I1" s="402"/>
      <c r="R1" s="5"/>
      <c r="S1" s="5"/>
      <c r="T1" s="5"/>
      <c r="U1" s="5"/>
      <c r="V1" s="6"/>
      <c r="W1" s="6"/>
      <c r="CK1" s="164"/>
      <c r="CL1" s="154"/>
    </row>
    <row r="2" spans="1:90" s="4" customFormat="1" ht="24" customHeight="1" x14ac:dyDescent="0.25">
      <c r="A2" s="394"/>
      <c r="B2" s="394"/>
      <c r="C2" s="394"/>
      <c r="D2" s="398"/>
      <c r="E2" s="399"/>
      <c r="F2" s="400"/>
      <c r="G2" s="401" t="s">
        <v>829</v>
      </c>
      <c r="H2" s="401"/>
      <c r="I2" s="401"/>
      <c r="R2" s="5"/>
      <c r="S2" s="5"/>
      <c r="T2" s="5"/>
      <c r="U2" s="5"/>
      <c r="V2" s="6"/>
      <c r="W2" s="6"/>
      <c r="CK2" s="164"/>
      <c r="CL2" s="154"/>
    </row>
    <row r="3" spans="1:90" s="4" customFormat="1" ht="38.25" customHeight="1" x14ac:dyDescent="0.25">
      <c r="A3" s="394"/>
      <c r="B3" s="394"/>
      <c r="C3" s="394"/>
      <c r="D3" s="403" t="s">
        <v>85</v>
      </c>
      <c r="E3" s="404"/>
      <c r="F3" s="405"/>
      <c r="G3" s="401" t="s">
        <v>830</v>
      </c>
      <c r="H3" s="401"/>
      <c r="I3" s="401"/>
      <c r="R3" s="5"/>
      <c r="S3" s="5"/>
      <c r="T3" s="5"/>
      <c r="U3" s="5"/>
      <c r="V3" s="6"/>
      <c r="W3" s="6"/>
      <c r="CK3" s="164"/>
      <c r="CL3" s="154"/>
    </row>
    <row r="4" spans="1:90" ht="27.75" customHeight="1" x14ac:dyDescent="0.2">
      <c r="A4" s="359" t="s">
        <v>41</v>
      </c>
      <c r="B4" s="356" t="s">
        <v>39</v>
      </c>
      <c r="C4" s="356" t="s">
        <v>38</v>
      </c>
      <c r="D4" s="359" t="s">
        <v>37</v>
      </c>
      <c r="E4" s="356" t="s">
        <v>36</v>
      </c>
      <c r="F4" s="356" t="s">
        <v>35</v>
      </c>
      <c r="G4" s="356" t="s">
        <v>40</v>
      </c>
      <c r="H4" s="7" t="s">
        <v>34</v>
      </c>
      <c r="I4" s="363" t="s">
        <v>33</v>
      </c>
      <c r="J4" s="364"/>
      <c r="K4" s="364"/>
      <c r="L4" s="364"/>
      <c r="M4" s="365"/>
      <c r="N4" s="356" t="s">
        <v>32</v>
      </c>
      <c r="O4" s="356" t="s">
        <v>31</v>
      </c>
      <c r="P4" s="221" t="s">
        <v>30</v>
      </c>
      <c r="Q4" s="8"/>
      <c r="R4" s="363" t="s">
        <v>29</v>
      </c>
      <c r="S4" s="364"/>
      <c r="T4" s="364"/>
      <c r="U4" s="365"/>
      <c r="V4" s="406" t="s">
        <v>850</v>
      </c>
      <c r="W4" s="366" t="s">
        <v>0</v>
      </c>
      <c r="X4" s="356" t="s">
        <v>1</v>
      </c>
      <c r="Y4" s="438" t="s">
        <v>858</v>
      </c>
      <c r="Z4" s="372" t="s">
        <v>19</v>
      </c>
      <c r="AA4" s="372"/>
      <c r="AB4" s="372"/>
      <c r="AC4" s="372"/>
      <c r="AD4" s="372"/>
      <c r="AE4" s="372"/>
      <c r="AF4" s="372"/>
      <c r="AG4" s="372" t="s">
        <v>68</v>
      </c>
      <c r="AH4" s="372"/>
      <c r="AI4" s="372"/>
      <c r="AJ4" s="372"/>
      <c r="AK4" s="372"/>
      <c r="AL4" s="372"/>
      <c r="AM4" s="372"/>
      <c r="AN4" s="372"/>
      <c r="AO4" s="372"/>
      <c r="AP4" s="372"/>
      <c r="AQ4" s="372"/>
      <c r="AR4" s="372"/>
      <c r="AS4" s="372"/>
      <c r="AT4" s="372"/>
      <c r="AU4" s="372"/>
      <c r="AV4" s="372"/>
      <c r="AW4" s="372"/>
      <c r="AX4" s="372"/>
      <c r="AY4" s="372"/>
      <c r="AZ4" s="372"/>
      <c r="BA4" s="372"/>
      <c r="BB4" s="372"/>
      <c r="BC4" s="372"/>
      <c r="BD4" s="372"/>
      <c r="BE4" s="372"/>
      <c r="BF4" s="372"/>
      <c r="BG4" s="372"/>
      <c r="BH4" s="372"/>
      <c r="BI4" s="372"/>
      <c r="BJ4" s="372"/>
      <c r="BK4" s="372"/>
      <c r="BL4" s="372"/>
      <c r="BM4" s="372"/>
      <c r="BN4" s="372"/>
      <c r="BO4" s="372"/>
      <c r="BP4" s="372"/>
      <c r="BQ4" s="372"/>
      <c r="BR4" s="372"/>
      <c r="BS4" s="372"/>
      <c r="BT4" s="270"/>
      <c r="BU4" s="373" t="s">
        <v>2</v>
      </c>
      <c r="BV4" s="373" t="s">
        <v>73</v>
      </c>
      <c r="BW4" s="390" t="s">
        <v>3</v>
      </c>
      <c r="BX4" s="388" t="s">
        <v>4</v>
      </c>
      <c r="BY4" s="389"/>
      <c r="BZ4" s="389"/>
      <c r="CA4" s="389"/>
      <c r="CB4" s="389"/>
      <c r="CC4" s="389"/>
      <c r="CD4" s="389"/>
      <c r="CE4" s="389"/>
      <c r="CF4" s="389"/>
      <c r="CG4" s="389"/>
      <c r="CH4" s="390" t="s">
        <v>5</v>
      </c>
      <c r="CI4" s="373" t="s">
        <v>6</v>
      </c>
      <c r="CJ4" s="373" t="s">
        <v>7</v>
      </c>
      <c r="CK4" s="392" t="s">
        <v>81</v>
      </c>
      <c r="CL4" s="384" t="s">
        <v>18</v>
      </c>
    </row>
    <row r="5" spans="1:90" ht="27.75" customHeight="1" x14ac:dyDescent="0.2">
      <c r="A5" s="360"/>
      <c r="B5" s="357"/>
      <c r="C5" s="357"/>
      <c r="D5" s="360"/>
      <c r="E5" s="357"/>
      <c r="F5" s="357"/>
      <c r="G5" s="357"/>
      <c r="H5" s="356" t="s">
        <v>28</v>
      </c>
      <c r="I5" s="356" t="s">
        <v>27</v>
      </c>
      <c r="J5" s="356">
        <v>2016</v>
      </c>
      <c r="K5" s="356">
        <v>2017</v>
      </c>
      <c r="L5" s="356">
        <v>2018</v>
      </c>
      <c r="M5" s="356">
        <v>2019</v>
      </c>
      <c r="N5" s="357"/>
      <c r="O5" s="357"/>
      <c r="P5" s="356" t="s">
        <v>26</v>
      </c>
      <c r="Q5" s="369" t="s">
        <v>27</v>
      </c>
      <c r="R5" s="369">
        <v>2016</v>
      </c>
      <c r="S5" s="356">
        <v>2017</v>
      </c>
      <c r="T5" s="356">
        <v>2018</v>
      </c>
      <c r="U5" s="356">
        <v>2019</v>
      </c>
      <c r="V5" s="407"/>
      <c r="W5" s="367"/>
      <c r="X5" s="358"/>
      <c r="Y5" s="438"/>
      <c r="Z5" s="379" t="s">
        <v>69</v>
      </c>
      <c r="AA5" s="366" t="s">
        <v>860</v>
      </c>
      <c r="AB5" s="366" t="s">
        <v>861</v>
      </c>
      <c r="AC5" s="375" t="s">
        <v>60</v>
      </c>
      <c r="AD5" s="376"/>
      <c r="AE5" s="376"/>
      <c r="AF5" s="377"/>
      <c r="AG5" s="375" t="s">
        <v>59</v>
      </c>
      <c r="AH5" s="376"/>
      <c r="AI5" s="376"/>
      <c r="AJ5" s="377"/>
      <c r="AK5" s="375" t="s">
        <v>42</v>
      </c>
      <c r="AL5" s="376"/>
      <c r="AM5" s="376"/>
      <c r="AN5" s="376"/>
      <c r="AO5" s="376"/>
      <c r="AP5" s="376"/>
      <c r="AQ5" s="376"/>
      <c r="AR5" s="376"/>
      <c r="AS5" s="376"/>
      <c r="AT5" s="376"/>
      <c r="AU5" s="376"/>
      <c r="AV5" s="376"/>
      <c r="AW5" s="376"/>
      <c r="AX5" s="377"/>
      <c r="AY5" s="375" t="s">
        <v>60</v>
      </c>
      <c r="AZ5" s="376"/>
      <c r="BA5" s="376"/>
      <c r="BB5" s="377"/>
      <c r="BC5" s="372" t="s">
        <v>52</v>
      </c>
      <c r="BD5" s="372"/>
      <c r="BE5" s="372"/>
      <c r="BF5" s="372"/>
      <c r="BG5" s="372" t="s">
        <v>55</v>
      </c>
      <c r="BH5" s="372"/>
      <c r="BI5" s="372"/>
      <c r="BJ5" s="372"/>
      <c r="BK5" s="271"/>
      <c r="BL5" s="271"/>
      <c r="BM5" s="271"/>
      <c r="BN5" s="271"/>
      <c r="BO5" s="272"/>
      <c r="BP5" s="272"/>
      <c r="BQ5" s="272"/>
      <c r="BR5" s="272"/>
      <c r="BS5" s="273"/>
      <c r="BT5" s="274" t="s">
        <v>9</v>
      </c>
      <c r="BU5" s="374"/>
      <c r="BV5" s="374"/>
      <c r="BW5" s="391"/>
      <c r="BX5" s="390" t="s">
        <v>10</v>
      </c>
      <c r="BY5" s="390" t="s">
        <v>22</v>
      </c>
      <c r="BZ5" s="390" t="s">
        <v>11</v>
      </c>
      <c r="CA5" s="390" t="s">
        <v>12</v>
      </c>
      <c r="CB5" s="390" t="s">
        <v>20</v>
      </c>
      <c r="CC5" s="390" t="s">
        <v>13</v>
      </c>
      <c r="CD5" s="390" t="s">
        <v>21</v>
      </c>
      <c r="CE5" s="390" t="s">
        <v>14</v>
      </c>
      <c r="CF5" s="390" t="s">
        <v>72</v>
      </c>
      <c r="CG5" s="373" t="s">
        <v>15</v>
      </c>
      <c r="CH5" s="391"/>
      <c r="CI5" s="374"/>
      <c r="CJ5" s="374"/>
      <c r="CK5" s="393"/>
      <c r="CL5" s="384"/>
    </row>
    <row r="6" spans="1:90" ht="45" customHeight="1" x14ac:dyDescent="0.2">
      <c r="A6" s="360"/>
      <c r="B6" s="357"/>
      <c r="C6" s="357"/>
      <c r="D6" s="360"/>
      <c r="E6" s="357"/>
      <c r="F6" s="357"/>
      <c r="G6" s="357"/>
      <c r="H6" s="357"/>
      <c r="I6" s="357"/>
      <c r="J6" s="357"/>
      <c r="K6" s="357"/>
      <c r="L6" s="357"/>
      <c r="M6" s="357"/>
      <c r="N6" s="357"/>
      <c r="O6" s="357"/>
      <c r="P6" s="357"/>
      <c r="Q6" s="370"/>
      <c r="R6" s="370"/>
      <c r="S6" s="357"/>
      <c r="T6" s="357"/>
      <c r="U6" s="357"/>
      <c r="V6" s="407"/>
      <c r="W6" s="367"/>
      <c r="X6" s="356" t="s">
        <v>8</v>
      </c>
      <c r="Y6" s="438"/>
      <c r="Z6" s="386"/>
      <c r="AA6" s="367"/>
      <c r="AB6" s="367"/>
      <c r="AC6" s="372" t="s">
        <v>862</v>
      </c>
      <c r="AD6" s="372"/>
      <c r="AE6" s="372" t="s">
        <v>70</v>
      </c>
      <c r="AF6" s="372"/>
      <c r="AG6" s="375" t="s">
        <v>57</v>
      </c>
      <c r="AH6" s="376"/>
      <c r="AI6" s="376"/>
      <c r="AJ6" s="271"/>
      <c r="AK6" s="375" t="s">
        <v>314</v>
      </c>
      <c r="AL6" s="376"/>
      <c r="AM6" s="375" t="s">
        <v>48</v>
      </c>
      <c r="AN6" s="376"/>
      <c r="AO6" s="376"/>
      <c r="AP6" s="375" t="s">
        <v>49</v>
      </c>
      <c r="AQ6" s="376"/>
      <c r="AR6" s="376"/>
      <c r="AS6" s="375" t="s">
        <v>50</v>
      </c>
      <c r="AT6" s="376"/>
      <c r="AU6" s="376"/>
      <c r="AV6" s="375" t="s">
        <v>51</v>
      </c>
      <c r="AW6" s="376"/>
      <c r="AX6" s="376"/>
      <c r="AY6" s="372" t="s">
        <v>61</v>
      </c>
      <c r="AZ6" s="372"/>
      <c r="BA6" s="372" t="s">
        <v>64</v>
      </c>
      <c r="BB6" s="372"/>
      <c r="BC6" s="375" t="s">
        <v>53</v>
      </c>
      <c r="BD6" s="377"/>
      <c r="BE6" s="375" t="s">
        <v>54</v>
      </c>
      <c r="BF6" s="377"/>
      <c r="BG6" s="375" t="s">
        <v>56</v>
      </c>
      <c r="BH6" s="376"/>
      <c r="BI6" s="376"/>
      <c r="BJ6" s="377"/>
      <c r="BK6" s="379" t="s">
        <v>74</v>
      </c>
      <c r="BL6" s="380"/>
      <c r="BM6" s="380"/>
      <c r="BN6" s="381"/>
      <c r="BO6" s="373" t="s">
        <v>24</v>
      </c>
      <c r="BP6" s="382" t="s">
        <v>25</v>
      </c>
      <c r="BQ6" s="373" t="s">
        <v>856</v>
      </c>
      <c r="BR6" s="373" t="s">
        <v>67</v>
      </c>
      <c r="BS6" s="373" t="s">
        <v>23</v>
      </c>
      <c r="BT6" s="275" t="s">
        <v>16</v>
      </c>
      <c r="BU6" s="374"/>
      <c r="BV6" s="374"/>
      <c r="BW6" s="391"/>
      <c r="BX6" s="391"/>
      <c r="BY6" s="391"/>
      <c r="BZ6" s="391"/>
      <c r="CA6" s="391"/>
      <c r="CB6" s="391"/>
      <c r="CC6" s="391"/>
      <c r="CD6" s="391"/>
      <c r="CE6" s="391"/>
      <c r="CF6" s="391"/>
      <c r="CG6" s="374"/>
      <c r="CH6" s="391"/>
      <c r="CI6" s="374"/>
      <c r="CJ6" s="374"/>
      <c r="CK6" s="393"/>
      <c r="CL6" s="384"/>
    </row>
    <row r="7" spans="1:90" ht="60" customHeight="1" x14ac:dyDescent="0.2">
      <c r="A7" s="361"/>
      <c r="B7" s="358"/>
      <c r="C7" s="358"/>
      <c r="D7" s="361"/>
      <c r="E7" s="358"/>
      <c r="F7" s="358"/>
      <c r="G7" s="358"/>
      <c r="H7" s="358"/>
      <c r="I7" s="358"/>
      <c r="J7" s="358"/>
      <c r="K7" s="358"/>
      <c r="L7" s="358"/>
      <c r="M7" s="358"/>
      <c r="N7" s="358"/>
      <c r="O7" s="358"/>
      <c r="P7" s="358"/>
      <c r="Q7" s="371"/>
      <c r="R7" s="371"/>
      <c r="S7" s="358"/>
      <c r="T7" s="358"/>
      <c r="U7" s="358"/>
      <c r="V7" s="408"/>
      <c r="W7" s="368"/>
      <c r="X7" s="357"/>
      <c r="Y7" s="438"/>
      <c r="Z7" s="387"/>
      <c r="AA7" s="367"/>
      <c r="AB7" s="367"/>
      <c r="AC7" s="276" t="s">
        <v>62</v>
      </c>
      <c r="AD7" s="276" t="s">
        <v>71</v>
      </c>
      <c r="AE7" s="276" t="s">
        <v>62</v>
      </c>
      <c r="AF7" s="276" t="s">
        <v>71</v>
      </c>
      <c r="AG7" s="277" t="s">
        <v>58</v>
      </c>
      <c r="AH7" s="277" t="s">
        <v>66</v>
      </c>
      <c r="AI7" s="277" t="s">
        <v>857</v>
      </c>
      <c r="AJ7" s="277" t="s">
        <v>65</v>
      </c>
      <c r="AK7" s="277" t="s">
        <v>62</v>
      </c>
      <c r="AL7" s="277" t="s">
        <v>71</v>
      </c>
      <c r="AM7" s="277" t="s">
        <v>43</v>
      </c>
      <c r="AN7" s="277" t="s">
        <v>44</v>
      </c>
      <c r="AO7" s="277" t="s">
        <v>45</v>
      </c>
      <c r="AP7" s="277" t="s">
        <v>43</v>
      </c>
      <c r="AQ7" s="277" t="s">
        <v>44</v>
      </c>
      <c r="AR7" s="277" t="s">
        <v>45</v>
      </c>
      <c r="AS7" s="277" t="s">
        <v>43</v>
      </c>
      <c r="AT7" s="277" t="s">
        <v>44</v>
      </c>
      <c r="AU7" s="277" t="s">
        <v>45</v>
      </c>
      <c r="AV7" s="277" t="s">
        <v>43</v>
      </c>
      <c r="AW7" s="277" t="s">
        <v>44</v>
      </c>
      <c r="AX7" s="277" t="s">
        <v>45</v>
      </c>
      <c r="AY7" s="277" t="s">
        <v>62</v>
      </c>
      <c r="AZ7" s="277" t="s">
        <v>63</v>
      </c>
      <c r="BA7" s="277" t="s">
        <v>62</v>
      </c>
      <c r="BB7" s="277" t="s">
        <v>63</v>
      </c>
      <c r="BC7" s="277" t="s">
        <v>43</v>
      </c>
      <c r="BD7" s="277" t="s">
        <v>43</v>
      </c>
      <c r="BE7" s="277" t="s">
        <v>43</v>
      </c>
      <c r="BF7" s="277" t="s">
        <v>43</v>
      </c>
      <c r="BG7" s="277" t="s">
        <v>43</v>
      </c>
      <c r="BH7" s="277" t="s">
        <v>45</v>
      </c>
      <c r="BI7" s="277" t="s">
        <v>46</v>
      </c>
      <c r="BJ7" s="277" t="s">
        <v>47</v>
      </c>
      <c r="BK7" s="278" t="s">
        <v>43</v>
      </c>
      <c r="BL7" s="277" t="s">
        <v>45</v>
      </c>
      <c r="BM7" s="277" t="s">
        <v>46</v>
      </c>
      <c r="BN7" s="277" t="s">
        <v>47</v>
      </c>
      <c r="BO7" s="374"/>
      <c r="BP7" s="383"/>
      <c r="BQ7" s="374"/>
      <c r="BR7" s="378"/>
      <c r="BS7" s="378"/>
      <c r="BT7" s="279" t="s">
        <v>17</v>
      </c>
      <c r="BU7" s="378"/>
      <c r="BV7" s="378"/>
      <c r="BW7" s="391"/>
      <c r="BX7" s="391"/>
      <c r="BY7" s="391"/>
      <c r="BZ7" s="391"/>
      <c r="CA7" s="391"/>
      <c r="CB7" s="391"/>
      <c r="CC7" s="391"/>
      <c r="CD7" s="391"/>
      <c r="CE7" s="391"/>
      <c r="CF7" s="391"/>
      <c r="CG7" s="374"/>
      <c r="CH7" s="391"/>
      <c r="CI7" s="374"/>
      <c r="CJ7" s="374"/>
      <c r="CK7" s="393"/>
      <c r="CL7" s="385"/>
    </row>
    <row r="8" spans="1:90" ht="48" customHeight="1" x14ac:dyDescent="0.2">
      <c r="A8" s="285" t="s">
        <v>86</v>
      </c>
      <c r="B8" s="353" t="s">
        <v>87</v>
      </c>
      <c r="C8" s="353" t="s">
        <v>88</v>
      </c>
      <c r="D8" s="353" t="s">
        <v>89</v>
      </c>
      <c r="E8" s="353" t="s">
        <v>90</v>
      </c>
      <c r="F8" s="353" t="s">
        <v>91</v>
      </c>
      <c r="G8" s="353">
        <v>19</v>
      </c>
      <c r="H8" s="353" t="s">
        <v>92</v>
      </c>
      <c r="I8" s="353">
        <v>18</v>
      </c>
      <c r="J8" s="214"/>
      <c r="K8" s="214"/>
      <c r="L8" s="353">
        <v>6</v>
      </c>
      <c r="M8" s="353">
        <v>2</v>
      </c>
      <c r="N8" s="175" t="s">
        <v>93</v>
      </c>
      <c r="O8" s="217">
        <v>12</v>
      </c>
      <c r="P8" s="217" t="s">
        <v>94</v>
      </c>
      <c r="Q8" s="217">
        <v>9</v>
      </c>
      <c r="R8" s="217">
        <v>3</v>
      </c>
      <c r="S8" s="217">
        <v>5</v>
      </c>
      <c r="T8" s="217">
        <v>3</v>
      </c>
      <c r="U8" s="217">
        <v>1</v>
      </c>
      <c r="V8" s="10"/>
      <c r="W8" s="10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0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2"/>
      <c r="BX8" s="214"/>
      <c r="BY8" s="214"/>
      <c r="BZ8" s="214"/>
      <c r="CA8" s="214"/>
      <c r="CB8" s="214"/>
      <c r="CC8" s="13">
        <v>200347638</v>
      </c>
      <c r="CD8" s="14">
        <v>9652362</v>
      </c>
      <c r="CE8" s="14"/>
      <c r="CF8" s="214"/>
      <c r="CG8" s="214"/>
      <c r="CH8" s="214"/>
      <c r="CI8" s="214"/>
      <c r="CJ8" s="214"/>
      <c r="CK8" s="165">
        <f>SUM(V8:CJ8)</f>
        <v>210000000</v>
      </c>
      <c r="CL8" s="155" t="s">
        <v>100</v>
      </c>
    </row>
    <row r="9" spans="1:90" ht="30.75" customHeight="1" x14ac:dyDescent="0.2">
      <c r="A9" s="288"/>
      <c r="B9" s="353"/>
      <c r="C9" s="353"/>
      <c r="D9" s="353"/>
      <c r="E9" s="353"/>
      <c r="F9" s="353"/>
      <c r="G9" s="353"/>
      <c r="H9" s="353"/>
      <c r="I9" s="353"/>
      <c r="J9" s="214"/>
      <c r="K9" s="214"/>
      <c r="L9" s="353"/>
      <c r="M9" s="353"/>
      <c r="N9" s="175" t="s">
        <v>95</v>
      </c>
      <c r="O9" s="217">
        <v>2</v>
      </c>
      <c r="P9" s="217" t="s">
        <v>96</v>
      </c>
      <c r="Q9" s="217">
        <v>2</v>
      </c>
      <c r="R9" s="217">
        <v>0</v>
      </c>
      <c r="S9" s="217">
        <v>1</v>
      </c>
      <c r="T9" s="217">
        <v>1</v>
      </c>
      <c r="U9" s="217">
        <v>0</v>
      </c>
      <c r="V9" s="10"/>
      <c r="W9" s="10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0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2"/>
      <c r="BX9" s="214"/>
      <c r="BY9" s="214"/>
      <c r="BZ9" s="214"/>
      <c r="CA9" s="214"/>
      <c r="CB9" s="214"/>
      <c r="CC9" s="13">
        <v>48000000</v>
      </c>
      <c r="CD9" s="214"/>
      <c r="CE9" s="214"/>
      <c r="CF9" s="214"/>
      <c r="CG9" s="214"/>
      <c r="CH9" s="214"/>
      <c r="CI9" s="214"/>
      <c r="CJ9" s="214"/>
      <c r="CK9" s="165">
        <f t="shared" ref="CK9:CK70" si="0">SUM(V9:CJ9)</f>
        <v>48000000</v>
      </c>
      <c r="CL9" s="155" t="s">
        <v>100</v>
      </c>
    </row>
    <row r="10" spans="1:90" ht="30.75" customHeight="1" x14ac:dyDescent="0.2">
      <c r="A10" s="288"/>
      <c r="B10" s="353"/>
      <c r="C10" s="353"/>
      <c r="D10" s="353"/>
      <c r="E10" s="353"/>
      <c r="F10" s="353"/>
      <c r="G10" s="353"/>
      <c r="H10" s="353"/>
      <c r="I10" s="353"/>
      <c r="J10" s="15"/>
      <c r="K10" s="15"/>
      <c r="L10" s="353"/>
      <c r="M10" s="353"/>
      <c r="N10" s="175" t="s">
        <v>97</v>
      </c>
      <c r="O10" s="217">
        <v>3</v>
      </c>
      <c r="P10" s="217" t="s">
        <v>96</v>
      </c>
      <c r="Q10" s="217">
        <v>5</v>
      </c>
      <c r="R10" s="217">
        <v>0</v>
      </c>
      <c r="S10" s="217">
        <v>1</v>
      </c>
      <c r="T10" s="217">
        <v>2</v>
      </c>
      <c r="U10" s="217">
        <v>0</v>
      </c>
      <c r="V10" s="10"/>
      <c r="W10" s="10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0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2"/>
      <c r="BX10" s="214"/>
      <c r="BY10" s="214"/>
      <c r="BZ10" s="214"/>
      <c r="CA10" s="214"/>
      <c r="CB10" s="214"/>
      <c r="CC10" s="13">
        <v>100000000</v>
      </c>
      <c r="CD10" s="214"/>
      <c r="CE10" s="214"/>
      <c r="CF10" s="214"/>
      <c r="CG10" s="214"/>
      <c r="CH10" s="214"/>
      <c r="CI10" s="214"/>
      <c r="CJ10" s="214"/>
      <c r="CK10" s="165">
        <f t="shared" si="0"/>
        <v>100000000</v>
      </c>
      <c r="CL10" s="155" t="s">
        <v>100</v>
      </c>
    </row>
    <row r="11" spans="1:90" ht="30.75" customHeight="1" x14ac:dyDescent="0.2">
      <c r="A11" s="288"/>
      <c r="B11" s="353"/>
      <c r="C11" s="353"/>
      <c r="D11" s="353"/>
      <c r="E11" s="353"/>
      <c r="F11" s="353"/>
      <c r="G11" s="353"/>
      <c r="H11" s="353"/>
      <c r="I11" s="353"/>
      <c r="L11" s="353"/>
      <c r="M11" s="353"/>
      <c r="N11" s="175" t="s">
        <v>98</v>
      </c>
      <c r="O11" s="217">
        <v>2</v>
      </c>
      <c r="P11" s="217" t="s">
        <v>99</v>
      </c>
      <c r="Q11" s="217">
        <v>2</v>
      </c>
      <c r="R11" s="217">
        <v>0</v>
      </c>
      <c r="S11" s="217">
        <v>1</v>
      </c>
      <c r="T11" s="217">
        <v>1</v>
      </c>
      <c r="U11" s="217">
        <v>0</v>
      </c>
      <c r="V11" s="10"/>
      <c r="W11" s="10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0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2"/>
      <c r="BX11" s="214"/>
      <c r="BY11" s="214"/>
      <c r="BZ11" s="214"/>
      <c r="CA11" s="214"/>
      <c r="CB11" s="214"/>
      <c r="CC11" s="16">
        <v>44193474</v>
      </c>
      <c r="CD11" s="214"/>
      <c r="CE11" s="214"/>
      <c r="CF11" s="214"/>
      <c r="CG11" s="214"/>
      <c r="CH11" s="214"/>
      <c r="CI11" s="214"/>
      <c r="CJ11" s="214"/>
      <c r="CK11" s="165">
        <f t="shared" si="0"/>
        <v>44193474</v>
      </c>
      <c r="CL11" s="155" t="s">
        <v>100</v>
      </c>
    </row>
    <row r="12" spans="1:90" s="170" customFormat="1" ht="34.5" customHeight="1" x14ac:dyDescent="0.2">
      <c r="A12" s="288"/>
      <c r="B12" s="18"/>
      <c r="C12" s="18"/>
      <c r="D12" s="18"/>
      <c r="E12" s="18"/>
      <c r="F12" s="18"/>
      <c r="G12" s="18"/>
      <c r="H12" s="18"/>
      <c r="I12" s="18"/>
      <c r="J12" s="19"/>
      <c r="K12" s="19"/>
      <c r="L12" s="19"/>
      <c r="M12" s="19"/>
      <c r="N12" s="20"/>
      <c r="O12" s="19"/>
      <c r="P12" s="20"/>
      <c r="Q12" s="18">
        <f>SUM(Q8:Q11)</f>
        <v>18</v>
      </c>
      <c r="R12" s="18">
        <f>SUM(R8:R11)</f>
        <v>3</v>
      </c>
      <c r="S12" s="18">
        <f t="shared" ref="S12:CJ12" si="1">SUM(S8:S11)</f>
        <v>8</v>
      </c>
      <c r="T12" s="18">
        <f t="shared" si="1"/>
        <v>7</v>
      </c>
      <c r="U12" s="18">
        <f t="shared" si="1"/>
        <v>1</v>
      </c>
      <c r="V12" s="21">
        <f>SUM(V8:V11)</f>
        <v>0</v>
      </c>
      <c r="W12" s="21">
        <f t="shared" si="1"/>
        <v>0</v>
      </c>
      <c r="X12" s="18">
        <f t="shared" si="1"/>
        <v>0</v>
      </c>
      <c r="Y12" s="18"/>
      <c r="Z12" s="18">
        <f t="shared" si="1"/>
        <v>0</v>
      </c>
      <c r="AA12" s="18"/>
      <c r="AB12" s="18"/>
      <c r="AC12" s="18">
        <f t="shared" si="1"/>
        <v>0</v>
      </c>
      <c r="AD12" s="18">
        <f t="shared" si="1"/>
        <v>0</v>
      </c>
      <c r="AE12" s="18">
        <f t="shared" si="1"/>
        <v>0</v>
      </c>
      <c r="AF12" s="18">
        <f t="shared" si="1"/>
        <v>0</v>
      </c>
      <c r="AG12" s="18">
        <f t="shared" si="1"/>
        <v>0</v>
      </c>
      <c r="AH12" s="18">
        <f t="shared" si="1"/>
        <v>0</v>
      </c>
      <c r="AI12" s="18">
        <f t="shared" si="1"/>
        <v>0</v>
      </c>
      <c r="AJ12" s="18">
        <f t="shared" si="1"/>
        <v>0</v>
      </c>
      <c r="AK12" s="18"/>
      <c r="AL12" s="18"/>
      <c r="AM12" s="18">
        <f t="shared" si="1"/>
        <v>0</v>
      </c>
      <c r="AN12" s="18">
        <f t="shared" si="1"/>
        <v>0</v>
      </c>
      <c r="AO12" s="18">
        <f t="shared" si="1"/>
        <v>0</v>
      </c>
      <c r="AP12" s="18">
        <f t="shared" si="1"/>
        <v>0</v>
      </c>
      <c r="AQ12" s="18">
        <f t="shared" si="1"/>
        <v>0</v>
      </c>
      <c r="AR12" s="18">
        <f t="shared" si="1"/>
        <v>0</v>
      </c>
      <c r="AS12" s="18">
        <f t="shared" si="1"/>
        <v>0</v>
      </c>
      <c r="AT12" s="18">
        <f t="shared" si="1"/>
        <v>0</v>
      </c>
      <c r="AU12" s="18">
        <f t="shared" si="1"/>
        <v>0</v>
      </c>
      <c r="AV12" s="18">
        <f t="shared" si="1"/>
        <v>0</v>
      </c>
      <c r="AW12" s="18">
        <f t="shared" si="1"/>
        <v>0</v>
      </c>
      <c r="AX12" s="18">
        <f t="shared" si="1"/>
        <v>0</v>
      </c>
      <c r="AY12" s="18">
        <f t="shared" si="1"/>
        <v>0</v>
      </c>
      <c r="AZ12" s="18">
        <f t="shared" si="1"/>
        <v>0</v>
      </c>
      <c r="BA12" s="18">
        <f t="shared" si="1"/>
        <v>0</v>
      </c>
      <c r="BB12" s="18">
        <f t="shared" si="1"/>
        <v>0</v>
      </c>
      <c r="BC12" s="18">
        <f t="shared" si="1"/>
        <v>0</v>
      </c>
      <c r="BD12" s="18">
        <f t="shared" si="1"/>
        <v>0</v>
      </c>
      <c r="BE12" s="18">
        <f t="shared" si="1"/>
        <v>0</v>
      </c>
      <c r="BF12" s="18">
        <f t="shared" si="1"/>
        <v>0</v>
      </c>
      <c r="BG12" s="18">
        <f t="shared" si="1"/>
        <v>0</v>
      </c>
      <c r="BH12" s="18">
        <f t="shared" si="1"/>
        <v>0</v>
      </c>
      <c r="BI12" s="18">
        <f t="shared" si="1"/>
        <v>0</v>
      </c>
      <c r="BJ12" s="18">
        <f t="shared" si="1"/>
        <v>0</v>
      </c>
      <c r="BK12" s="18">
        <f t="shared" si="1"/>
        <v>0</v>
      </c>
      <c r="BL12" s="18">
        <f t="shared" si="1"/>
        <v>0</v>
      </c>
      <c r="BM12" s="18">
        <f t="shared" si="1"/>
        <v>0</v>
      </c>
      <c r="BN12" s="18">
        <f t="shared" si="1"/>
        <v>0</v>
      </c>
      <c r="BO12" s="18">
        <f t="shared" si="1"/>
        <v>0</v>
      </c>
      <c r="BP12" s="18">
        <f t="shared" si="1"/>
        <v>0</v>
      </c>
      <c r="BQ12" s="18">
        <f t="shared" si="1"/>
        <v>0</v>
      </c>
      <c r="BR12" s="18">
        <f t="shared" si="1"/>
        <v>0</v>
      </c>
      <c r="BS12" s="18">
        <f t="shared" si="1"/>
        <v>0</v>
      </c>
      <c r="BT12" s="18">
        <f t="shared" si="1"/>
        <v>0</v>
      </c>
      <c r="BU12" s="18">
        <f t="shared" si="1"/>
        <v>0</v>
      </c>
      <c r="BV12" s="18">
        <f t="shared" si="1"/>
        <v>0</v>
      </c>
      <c r="BW12" s="18">
        <f t="shared" si="1"/>
        <v>0</v>
      </c>
      <c r="BX12" s="18">
        <f t="shared" si="1"/>
        <v>0</v>
      </c>
      <c r="BY12" s="18">
        <f t="shared" si="1"/>
        <v>0</v>
      </c>
      <c r="BZ12" s="18">
        <f t="shared" si="1"/>
        <v>0</v>
      </c>
      <c r="CA12" s="18">
        <f t="shared" si="1"/>
        <v>0</v>
      </c>
      <c r="CB12" s="18">
        <f t="shared" si="1"/>
        <v>0</v>
      </c>
      <c r="CC12" s="18">
        <f t="shared" si="1"/>
        <v>392541112</v>
      </c>
      <c r="CD12" s="18">
        <f t="shared" si="1"/>
        <v>9652362</v>
      </c>
      <c r="CE12" s="18">
        <f t="shared" si="1"/>
        <v>0</v>
      </c>
      <c r="CF12" s="18">
        <f t="shared" si="1"/>
        <v>0</v>
      </c>
      <c r="CG12" s="18">
        <f t="shared" si="1"/>
        <v>0</v>
      </c>
      <c r="CH12" s="18">
        <f t="shared" si="1"/>
        <v>0</v>
      </c>
      <c r="CI12" s="18">
        <f t="shared" si="1"/>
        <v>0</v>
      </c>
      <c r="CJ12" s="18">
        <f t="shared" si="1"/>
        <v>0</v>
      </c>
      <c r="CK12" s="262">
        <f t="shared" si="0"/>
        <v>402193474</v>
      </c>
      <c r="CL12" s="156">
        <f>SUM(CL8:CL11)</f>
        <v>0</v>
      </c>
    </row>
    <row r="13" spans="1:90" ht="34.5" customHeight="1" x14ac:dyDescent="0.2">
      <c r="A13" s="288"/>
      <c r="B13" s="285" t="s">
        <v>101</v>
      </c>
      <c r="C13" s="285" t="s">
        <v>102</v>
      </c>
      <c r="D13" s="285" t="s">
        <v>103</v>
      </c>
      <c r="E13" s="353" t="s">
        <v>104</v>
      </c>
      <c r="F13" s="353" t="s">
        <v>107</v>
      </c>
      <c r="G13" s="354">
        <v>0.1</v>
      </c>
      <c r="H13" s="353" t="s">
        <v>109</v>
      </c>
      <c r="I13" s="287">
        <v>0</v>
      </c>
      <c r="J13" s="214"/>
      <c r="K13" s="214"/>
      <c r="L13" s="287">
        <v>3</v>
      </c>
      <c r="M13" s="287">
        <v>2.5</v>
      </c>
      <c r="N13" s="173" t="s">
        <v>112</v>
      </c>
      <c r="O13" s="214">
        <v>1</v>
      </c>
      <c r="P13" s="217" t="s">
        <v>113</v>
      </c>
      <c r="Q13" s="15">
        <v>1</v>
      </c>
      <c r="R13" s="15">
        <v>1</v>
      </c>
      <c r="S13" s="214">
        <v>0</v>
      </c>
      <c r="T13" s="214">
        <v>0</v>
      </c>
      <c r="U13" s="214">
        <v>0</v>
      </c>
      <c r="V13" s="22"/>
      <c r="W13" s="22">
        <v>50000000</v>
      </c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0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2"/>
      <c r="BX13" s="214"/>
      <c r="BY13" s="214"/>
      <c r="BZ13" s="214"/>
      <c r="CA13" s="214"/>
      <c r="CB13" s="214"/>
      <c r="CC13" s="214"/>
      <c r="CD13" s="214"/>
      <c r="CE13" s="214"/>
      <c r="CF13" s="214"/>
      <c r="CG13" s="214"/>
      <c r="CH13" s="214"/>
      <c r="CI13" s="214"/>
      <c r="CJ13" s="214"/>
      <c r="CK13" s="165">
        <f t="shared" si="0"/>
        <v>50000000</v>
      </c>
      <c r="CL13" s="155" t="s">
        <v>116</v>
      </c>
    </row>
    <row r="14" spans="1:90" ht="49.5" customHeight="1" x14ac:dyDescent="0.2">
      <c r="A14" s="288"/>
      <c r="B14" s="288"/>
      <c r="C14" s="288"/>
      <c r="D14" s="288"/>
      <c r="E14" s="353"/>
      <c r="F14" s="353"/>
      <c r="G14" s="355"/>
      <c r="H14" s="353"/>
      <c r="I14" s="287"/>
      <c r="J14" s="214"/>
      <c r="K14" s="214"/>
      <c r="L14" s="287"/>
      <c r="M14" s="287"/>
      <c r="N14" s="173" t="s">
        <v>114</v>
      </c>
      <c r="O14" s="23">
        <v>0.1</v>
      </c>
      <c r="P14" s="15" t="s">
        <v>115</v>
      </c>
      <c r="Q14" s="15">
        <v>0</v>
      </c>
      <c r="R14" s="214">
        <v>1</v>
      </c>
      <c r="S14" s="214">
        <v>3.5</v>
      </c>
      <c r="T14" s="214">
        <v>3</v>
      </c>
      <c r="U14" s="214">
        <v>2.5</v>
      </c>
      <c r="V14" s="10"/>
      <c r="W14" s="10">
        <v>220000000</v>
      </c>
      <c r="X14" s="11"/>
      <c r="Y14" s="11">
        <v>259506079.65000001</v>
      </c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0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2"/>
      <c r="BX14" s="214"/>
      <c r="BY14" s="214"/>
      <c r="BZ14" s="214"/>
      <c r="CA14" s="214"/>
      <c r="CB14" s="214"/>
      <c r="CC14" s="214"/>
      <c r="CD14" s="214"/>
      <c r="CE14" s="214"/>
      <c r="CF14" s="214"/>
      <c r="CG14" s="214"/>
      <c r="CH14" s="214"/>
      <c r="CI14" s="214"/>
      <c r="CJ14" s="214"/>
      <c r="CK14" s="165">
        <f t="shared" si="0"/>
        <v>479506079.64999998</v>
      </c>
      <c r="CL14" s="155" t="s">
        <v>117</v>
      </c>
    </row>
    <row r="15" spans="1:90" ht="75.75" customHeight="1" x14ac:dyDescent="0.2">
      <c r="A15" s="288"/>
      <c r="B15" s="288"/>
      <c r="C15" s="288"/>
      <c r="D15" s="288"/>
      <c r="E15" s="52" t="s">
        <v>105</v>
      </c>
      <c r="F15" s="217"/>
      <c r="G15" s="217"/>
      <c r="H15" s="217"/>
      <c r="I15" s="218"/>
      <c r="J15" s="214"/>
      <c r="K15" s="214"/>
      <c r="L15" s="214">
        <v>1</v>
      </c>
      <c r="M15" s="214">
        <v>0</v>
      </c>
      <c r="N15" s="217" t="s">
        <v>118</v>
      </c>
      <c r="O15" s="214" t="s">
        <v>119</v>
      </c>
      <c r="P15" s="217" t="s">
        <v>120</v>
      </c>
      <c r="Q15" s="15">
        <v>4</v>
      </c>
      <c r="R15" s="15">
        <v>1</v>
      </c>
      <c r="S15" s="214">
        <v>1</v>
      </c>
      <c r="T15" s="214">
        <v>1</v>
      </c>
      <c r="U15" s="214">
        <v>1</v>
      </c>
      <c r="V15" s="10"/>
      <c r="W15" s="10">
        <v>100000000</v>
      </c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0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2"/>
      <c r="BX15" s="214"/>
      <c r="BY15" s="214"/>
      <c r="BZ15" s="214"/>
      <c r="CA15" s="214"/>
      <c r="CB15" s="214"/>
      <c r="CC15" s="214"/>
      <c r="CD15" s="214"/>
      <c r="CE15" s="214"/>
      <c r="CF15" s="214"/>
      <c r="CG15" s="214"/>
      <c r="CH15" s="214"/>
      <c r="CI15" s="214"/>
      <c r="CJ15" s="214"/>
      <c r="CK15" s="165">
        <f t="shared" si="0"/>
        <v>100000000</v>
      </c>
      <c r="CL15" s="155" t="s">
        <v>116</v>
      </c>
    </row>
    <row r="16" spans="1:90" ht="63" customHeight="1" x14ac:dyDescent="0.2">
      <c r="A16" s="288"/>
      <c r="B16" s="288"/>
      <c r="C16" s="288"/>
      <c r="D16" s="288"/>
      <c r="E16" s="285" t="s">
        <v>106</v>
      </c>
      <c r="F16" s="285" t="s">
        <v>108</v>
      </c>
      <c r="G16" s="285" t="s">
        <v>110</v>
      </c>
      <c r="H16" s="285" t="s">
        <v>111</v>
      </c>
      <c r="I16" s="285">
        <v>0</v>
      </c>
      <c r="J16" s="214"/>
      <c r="K16" s="214"/>
      <c r="L16" s="285">
        <v>14</v>
      </c>
      <c r="M16" s="285">
        <v>14</v>
      </c>
      <c r="N16" s="217" t="s">
        <v>121</v>
      </c>
      <c r="O16" s="214">
        <v>14</v>
      </c>
      <c r="P16" s="217" t="s">
        <v>125</v>
      </c>
      <c r="Q16" s="15"/>
      <c r="R16" s="15">
        <v>14</v>
      </c>
      <c r="S16" s="214">
        <v>14</v>
      </c>
      <c r="T16" s="214">
        <v>14</v>
      </c>
      <c r="U16" s="214">
        <v>14</v>
      </c>
      <c r="V16" s="24"/>
      <c r="W16" s="24">
        <f>179600000-50000000</f>
        <v>129600000</v>
      </c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0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2"/>
      <c r="BX16" s="214"/>
      <c r="BY16" s="214"/>
      <c r="BZ16" s="214"/>
      <c r="CA16" s="214"/>
      <c r="CB16" s="214"/>
      <c r="CC16" s="214"/>
      <c r="CD16" s="214"/>
      <c r="CE16" s="214"/>
      <c r="CF16" s="214"/>
      <c r="CG16" s="214"/>
      <c r="CH16" s="214"/>
      <c r="CI16" s="214"/>
      <c r="CJ16" s="214"/>
      <c r="CK16" s="165">
        <f t="shared" si="0"/>
        <v>129600000</v>
      </c>
      <c r="CL16" s="155" t="s">
        <v>116</v>
      </c>
    </row>
    <row r="17" spans="1:90" ht="75.75" customHeight="1" x14ac:dyDescent="0.2">
      <c r="A17" s="288"/>
      <c r="B17" s="288"/>
      <c r="C17" s="288"/>
      <c r="D17" s="288"/>
      <c r="E17" s="288"/>
      <c r="F17" s="288"/>
      <c r="G17" s="288"/>
      <c r="H17" s="288"/>
      <c r="I17" s="288"/>
      <c r="J17" s="214"/>
      <c r="K17" s="214"/>
      <c r="L17" s="288"/>
      <c r="M17" s="288"/>
      <c r="N17" s="217" t="s">
        <v>122</v>
      </c>
      <c r="O17" s="214">
        <v>14</v>
      </c>
      <c r="P17" s="217" t="s">
        <v>126</v>
      </c>
      <c r="Q17" s="15">
        <v>0</v>
      </c>
      <c r="R17" s="15">
        <v>14</v>
      </c>
      <c r="S17" s="214">
        <v>0</v>
      </c>
      <c r="T17" s="214">
        <v>0</v>
      </c>
      <c r="U17" s="214">
        <v>0</v>
      </c>
      <c r="V17" s="24"/>
      <c r="W17" s="24">
        <v>120000000</v>
      </c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0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2"/>
      <c r="BX17" s="214"/>
      <c r="BY17" s="214"/>
      <c r="BZ17" s="214"/>
      <c r="CA17" s="214"/>
      <c r="CB17" s="214"/>
      <c r="CC17" s="214"/>
      <c r="CD17" s="214"/>
      <c r="CE17" s="214"/>
      <c r="CF17" s="214"/>
      <c r="CG17" s="214"/>
      <c r="CH17" s="214"/>
      <c r="CI17" s="214"/>
      <c r="CJ17" s="214"/>
      <c r="CK17" s="165">
        <f t="shared" si="0"/>
        <v>120000000</v>
      </c>
      <c r="CL17" s="155" t="s">
        <v>116</v>
      </c>
    </row>
    <row r="18" spans="1:90" ht="66" customHeight="1" x14ac:dyDescent="0.2">
      <c r="A18" s="288"/>
      <c r="B18" s="288"/>
      <c r="C18" s="288"/>
      <c r="D18" s="288"/>
      <c r="E18" s="288"/>
      <c r="F18" s="288"/>
      <c r="G18" s="288"/>
      <c r="H18" s="288"/>
      <c r="I18" s="288"/>
      <c r="J18" s="214"/>
      <c r="K18" s="214"/>
      <c r="L18" s="288"/>
      <c r="M18" s="288"/>
      <c r="N18" s="217" t="s">
        <v>123</v>
      </c>
      <c r="O18" s="214">
        <v>7</v>
      </c>
      <c r="P18" s="217" t="s">
        <v>127</v>
      </c>
      <c r="Q18" s="15">
        <v>3</v>
      </c>
      <c r="R18" s="15">
        <v>0</v>
      </c>
      <c r="S18" s="214">
        <v>3</v>
      </c>
      <c r="T18" s="214">
        <v>3</v>
      </c>
      <c r="U18" s="214">
        <v>1</v>
      </c>
      <c r="V18" s="24"/>
      <c r="W18" s="24">
        <v>200000000</v>
      </c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0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2"/>
      <c r="BX18" s="214"/>
      <c r="BY18" s="214"/>
      <c r="BZ18" s="214"/>
      <c r="CA18" s="214"/>
      <c r="CB18" s="214"/>
      <c r="CC18" s="214"/>
      <c r="CD18" s="214"/>
      <c r="CE18" s="214"/>
      <c r="CF18" s="214"/>
      <c r="CG18" s="214"/>
      <c r="CH18" s="214"/>
      <c r="CI18" s="214"/>
      <c r="CJ18" s="214"/>
      <c r="CK18" s="165">
        <f t="shared" si="0"/>
        <v>200000000</v>
      </c>
      <c r="CL18" s="155" t="s">
        <v>116</v>
      </c>
    </row>
    <row r="19" spans="1:90" ht="66" customHeight="1" x14ac:dyDescent="0.2">
      <c r="A19" s="288"/>
      <c r="B19" s="288"/>
      <c r="C19" s="286"/>
      <c r="D19" s="25"/>
      <c r="E19" s="286"/>
      <c r="F19" s="286"/>
      <c r="G19" s="286"/>
      <c r="H19" s="286"/>
      <c r="I19" s="286"/>
      <c r="J19" s="214"/>
      <c r="K19" s="214"/>
      <c r="L19" s="286"/>
      <c r="M19" s="286"/>
      <c r="N19" s="217" t="s">
        <v>124</v>
      </c>
      <c r="O19" s="214">
        <v>1</v>
      </c>
      <c r="P19" s="217" t="s">
        <v>128</v>
      </c>
      <c r="Q19" s="15">
        <v>0</v>
      </c>
      <c r="R19" s="15">
        <v>0.25</v>
      </c>
      <c r="S19" s="214">
        <v>0.25</v>
      </c>
      <c r="T19" s="214">
        <v>0.25</v>
      </c>
      <c r="U19" s="214">
        <v>0.25</v>
      </c>
      <c r="V19" s="24"/>
      <c r="W19" s="24">
        <v>60000000</v>
      </c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0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2"/>
      <c r="BX19" s="214"/>
      <c r="BY19" s="214"/>
      <c r="BZ19" s="214"/>
      <c r="CA19" s="214"/>
      <c r="CB19" s="214"/>
      <c r="CC19" s="214"/>
      <c r="CD19" s="214"/>
      <c r="CE19" s="214"/>
      <c r="CF19" s="214"/>
      <c r="CG19" s="214"/>
      <c r="CH19" s="214"/>
      <c r="CI19" s="214"/>
      <c r="CJ19" s="214"/>
      <c r="CK19" s="165">
        <f t="shared" si="0"/>
        <v>60000000</v>
      </c>
      <c r="CL19" s="155" t="s">
        <v>116</v>
      </c>
    </row>
    <row r="20" spans="1:90" ht="120" customHeight="1" x14ac:dyDescent="0.2">
      <c r="A20" s="286"/>
      <c r="B20" s="288"/>
      <c r="C20" s="26" t="s">
        <v>200</v>
      </c>
      <c r="D20" s="173" t="s">
        <v>201</v>
      </c>
      <c r="E20" s="26" t="s">
        <v>202</v>
      </c>
      <c r="F20" s="26" t="s">
        <v>203</v>
      </c>
      <c r="G20" s="224">
        <v>662</v>
      </c>
      <c r="H20" s="26" t="s">
        <v>204</v>
      </c>
      <c r="I20" s="224">
        <v>200</v>
      </c>
      <c r="J20" s="224"/>
      <c r="K20" s="224"/>
      <c r="L20" s="27">
        <v>178</v>
      </c>
      <c r="M20" s="27">
        <v>216</v>
      </c>
      <c r="N20" s="204" t="s">
        <v>202</v>
      </c>
      <c r="O20" s="26">
        <v>662</v>
      </c>
      <c r="P20" s="26" t="s">
        <v>205</v>
      </c>
      <c r="Q20" s="28">
        <v>180</v>
      </c>
      <c r="R20" s="15">
        <v>0</v>
      </c>
      <c r="S20" s="214">
        <v>220</v>
      </c>
      <c r="T20" s="214">
        <v>221</v>
      </c>
      <c r="U20" s="214">
        <v>221</v>
      </c>
      <c r="V20" s="24"/>
      <c r="W20" s="24">
        <v>42000000</v>
      </c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0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2"/>
      <c r="BX20" s="214"/>
      <c r="BY20" s="214"/>
      <c r="BZ20" s="214"/>
      <c r="CA20" s="214"/>
      <c r="CB20" s="214"/>
      <c r="CC20" s="214"/>
      <c r="CD20" s="214"/>
      <c r="CE20" s="214"/>
      <c r="CF20" s="214"/>
      <c r="CG20" s="214"/>
      <c r="CH20" s="214"/>
      <c r="CI20" s="214"/>
      <c r="CJ20" s="214"/>
      <c r="CK20" s="165">
        <f t="shared" si="0"/>
        <v>42000000</v>
      </c>
      <c r="CL20" s="155" t="s">
        <v>82</v>
      </c>
    </row>
    <row r="21" spans="1:90" s="170" customFormat="1" ht="34.5" customHeight="1" x14ac:dyDescent="0.2">
      <c r="A21" s="17"/>
      <c r="B21" s="18"/>
      <c r="C21" s="18"/>
      <c r="D21" s="18"/>
      <c r="E21" s="18"/>
      <c r="F21" s="18"/>
      <c r="G21" s="18"/>
      <c r="H21" s="18"/>
      <c r="I21" s="18"/>
      <c r="J21" s="19"/>
      <c r="K21" s="19"/>
      <c r="L21" s="19"/>
      <c r="M21" s="19"/>
      <c r="N21" s="20"/>
      <c r="O21" s="19"/>
      <c r="P21" s="20"/>
      <c r="Q21" s="18">
        <f t="shared" ref="Q21:Z21" si="2">SUM(Q13:Q20)</f>
        <v>188</v>
      </c>
      <c r="R21" s="18">
        <f t="shared" si="2"/>
        <v>31.25</v>
      </c>
      <c r="S21" s="18">
        <f t="shared" si="2"/>
        <v>241.75</v>
      </c>
      <c r="T21" s="18">
        <f t="shared" si="2"/>
        <v>242.25</v>
      </c>
      <c r="U21" s="18">
        <f t="shared" si="2"/>
        <v>239.75</v>
      </c>
      <c r="V21" s="21">
        <f t="shared" si="2"/>
        <v>0</v>
      </c>
      <c r="W21" s="21">
        <f t="shared" si="2"/>
        <v>921600000</v>
      </c>
      <c r="X21" s="18">
        <f t="shared" si="2"/>
        <v>0</v>
      </c>
      <c r="Y21" s="21">
        <f t="shared" si="2"/>
        <v>259506079.65000001</v>
      </c>
      <c r="Z21" s="18">
        <f t="shared" si="2"/>
        <v>0</v>
      </c>
      <c r="AA21" s="18"/>
      <c r="AB21" s="18"/>
      <c r="AC21" s="18">
        <f t="shared" ref="AC21:AJ21" si="3">SUM(AC13:AC20)</f>
        <v>0</v>
      </c>
      <c r="AD21" s="18">
        <f t="shared" si="3"/>
        <v>0</v>
      </c>
      <c r="AE21" s="18">
        <f t="shared" si="3"/>
        <v>0</v>
      </c>
      <c r="AF21" s="18">
        <f t="shared" si="3"/>
        <v>0</v>
      </c>
      <c r="AG21" s="18">
        <f t="shared" si="3"/>
        <v>0</v>
      </c>
      <c r="AH21" s="18">
        <f t="shared" si="3"/>
        <v>0</v>
      </c>
      <c r="AI21" s="18">
        <f t="shared" si="3"/>
        <v>0</v>
      </c>
      <c r="AJ21" s="18">
        <f t="shared" si="3"/>
        <v>0</v>
      </c>
      <c r="AK21" s="18"/>
      <c r="AL21" s="18"/>
      <c r="AM21" s="18">
        <f t="shared" ref="AM21:BR21" si="4">SUM(AM13:AM20)</f>
        <v>0</v>
      </c>
      <c r="AN21" s="18">
        <f t="shared" si="4"/>
        <v>0</v>
      </c>
      <c r="AO21" s="18">
        <f t="shared" si="4"/>
        <v>0</v>
      </c>
      <c r="AP21" s="18">
        <f t="shared" si="4"/>
        <v>0</v>
      </c>
      <c r="AQ21" s="18">
        <f t="shared" si="4"/>
        <v>0</v>
      </c>
      <c r="AR21" s="18">
        <f t="shared" si="4"/>
        <v>0</v>
      </c>
      <c r="AS21" s="18">
        <f t="shared" si="4"/>
        <v>0</v>
      </c>
      <c r="AT21" s="18">
        <f t="shared" si="4"/>
        <v>0</v>
      </c>
      <c r="AU21" s="18">
        <f t="shared" si="4"/>
        <v>0</v>
      </c>
      <c r="AV21" s="18">
        <f t="shared" si="4"/>
        <v>0</v>
      </c>
      <c r="AW21" s="18">
        <f t="shared" si="4"/>
        <v>0</v>
      </c>
      <c r="AX21" s="18">
        <f t="shared" si="4"/>
        <v>0</v>
      </c>
      <c r="AY21" s="18">
        <f t="shared" si="4"/>
        <v>0</v>
      </c>
      <c r="AZ21" s="18">
        <f t="shared" si="4"/>
        <v>0</v>
      </c>
      <c r="BA21" s="18">
        <f t="shared" si="4"/>
        <v>0</v>
      </c>
      <c r="BB21" s="18">
        <f t="shared" si="4"/>
        <v>0</v>
      </c>
      <c r="BC21" s="18">
        <f t="shared" si="4"/>
        <v>0</v>
      </c>
      <c r="BD21" s="18">
        <f t="shared" si="4"/>
        <v>0</v>
      </c>
      <c r="BE21" s="18">
        <f t="shared" si="4"/>
        <v>0</v>
      </c>
      <c r="BF21" s="18">
        <f t="shared" si="4"/>
        <v>0</v>
      </c>
      <c r="BG21" s="18">
        <f t="shared" si="4"/>
        <v>0</v>
      </c>
      <c r="BH21" s="18">
        <f t="shared" si="4"/>
        <v>0</v>
      </c>
      <c r="BI21" s="18">
        <f t="shared" si="4"/>
        <v>0</v>
      </c>
      <c r="BJ21" s="18">
        <f t="shared" si="4"/>
        <v>0</v>
      </c>
      <c r="BK21" s="18">
        <f t="shared" si="4"/>
        <v>0</v>
      </c>
      <c r="BL21" s="18">
        <f t="shared" si="4"/>
        <v>0</v>
      </c>
      <c r="BM21" s="18">
        <f t="shared" si="4"/>
        <v>0</v>
      </c>
      <c r="BN21" s="18">
        <f t="shared" si="4"/>
        <v>0</v>
      </c>
      <c r="BO21" s="18">
        <f t="shared" si="4"/>
        <v>0</v>
      </c>
      <c r="BP21" s="18">
        <f t="shared" si="4"/>
        <v>0</v>
      </c>
      <c r="BQ21" s="18">
        <f t="shared" si="4"/>
        <v>0</v>
      </c>
      <c r="BR21" s="18">
        <f t="shared" si="4"/>
        <v>0</v>
      </c>
      <c r="BS21" s="18">
        <f t="shared" ref="BS21:CX21" si="5">SUM(BS13:BS20)</f>
        <v>0</v>
      </c>
      <c r="BT21" s="18">
        <f t="shared" si="5"/>
        <v>0</v>
      </c>
      <c r="BU21" s="18">
        <f t="shared" si="5"/>
        <v>0</v>
      </c>
      <c r="BV21" s="18">
        <f t="shared" si="5"/>
        <v>0</v>
      </c>
      <c r="BW21" s="18">
        <f t="shared" si="5"/>
        <v>0</v>
      </c>
      <c r="BX21" s="18">
        <f t="shared" si="5"/>
        <v>0</v>
      </c>
      <c r="BY21" s="18">
        <f t="shared" si="5"/>
        <v>0</v>
      </c>
      <c r="BZ21" s="18">
        <f t="shared" si="5"/>
        <v>0</v>
      </c>
      <c r="CA21" s="18">
        <f t="shared" si="5"/>
        <v>0</v>
      </c>
      <c r="CB21" s="18">
        <f t="shared" si="5"/>
        <v>0</v>
      </c>
      <c r="CC21" s="18">
        <f t="shared" si="5"/>
        <v>0</v>
      </c>
      <c r="CD21" s="18">
        <f t="shared" si="5"/>
        <v>0</v>
      </c>
      <c r="CE21" s="18">
        <f t="shared" si="5"/>
        <v>0</v>
      </c>
      <c r="CF21" s="18">
        <f t="shared" si="5"/>
        <v>0</v>
      </c>
      <c r="CG21" s="18">
        <f t="shared" si="5"/>
        <v>0</v>
      </c>
      <c r="CH21" s="18">
        <f t="shared" si="5"/>
        <v>0</v>
      </c>
      <c r="CI21" s="18">
        <f t="shared" si="5"/>
        <v>0</v>
      </c>
      <c r="CJ21" s="18">
        <f t="shared" si="5"/>
        <v>0</v>
      </c>
      <c r="CK21" s="262">
        <f t="shared" si="0"/>
        <v>1181106079.6500001</v>
      </c>
      <c r="CL21" s="156">
        <f>SUM(CL13:CL20)</f>
        <v>0</v>
      </c>
    </row>
    <row r="22" spans="1:90" s="170" customFormat="1" ht="34.5" customHeight="1" x14ac:dyDescent="0.2">
      <c r="A22" s="17"/>
      <c r="B22" s="29"/>
      <c r="C22" s="29"/>
      <c r="D22" s="29"/>
      <c r="E22" s="29"/>
      <c r="F22" s="29"/>
      <c r="G22" s="29"/>
      <c r="H22" s="29"/>
      <c r="I22" s="29"/>
      <c r="J22" s="30"/>
      <c r="K22" s="30"/>
      <c r="L22" s="30"/>
      <c r="M22" s="30"/>
      <c r="N22" s="31"/>
      <c r="O22" s="30"/>
      <c r="P22" s="31"/>
      <c r="Q22" s="29">
        <f t="shared" ref="Q22:Z22" si="6">+Q12+Q21</f>
        <v>206</v>
      </c>
      <c r="R22" s="29">
        <f t="shared" si="6"/>
        <v>34.25</v>
      </c>
      <c r="S22" s="29">
        <f t="shared" si="6"/>
        <v>249.75</v>
      </c>
      <c r="T22" s="29">
        <f t="shared" si="6"/>
        <v>249.25</v>
      </c>
      <c r="U22" s="29">
        <f t="shared" si="6"/>
        <v>240.75</v>
      </c>
      <c r="V22" s="32">
        <f t="shared" si="6"/>
        <v>0</v>
      </c>
      <c r="W22" s="32">
        <f t="shared" si="6"/>
        <v>921600000</v>
      </c>
      <c r="X22" s="32">
        <f t="shared" si="6"/>
        <v>0</v>
      </c>
      <c r="Y22" s="32">
        <f t="shared" si="6"/>
        <v>259506079.65000001</v>
      </c>
      <c r="Z22" s="29">
        <f t="shared" si="6"/>
        <v>0</v>
      </c>
      <c r="AA22" s="29"/>
      <c r="AB22" s="29"/>
      <c r="AC22" s="29">
        <f t="shared" ref="AC22:AJ22" si="7">+AC12+AC21</f>
        <v>0</v>
      </c>
      <c r="AD22" s="29">
        <f t="shared" si="7"/>
        <v>0</v>
      </c>
      <c r="AE22" s="29">
        <f t="shared" si="7"/>
        <v>0</v>
      </c>
      <c r="AF22" s="29">
        <f t="shared" si="7"/>
        <v>0</v>
      </c>
      <c r="AG22" s="29">
        <f t="shared" si="7"/>
        <v>0</v>
      </c>
      <c r="AH22" s="29">
        <f t="shared" si="7"/>
        <v>0</v>
      </c>
      <c r="AI22" s="29">
        <f t="shared" si="7"/>
        <v>0</v>
      </c>
      <c r="AJ22" s="29">
        <f t="shared" si="7"/>
        <v>0</v>
      </c>
      <c r="AK22" s="29"/>
      <c r="AL22" s="29"/>
      <c r="AM22" s="29">
        <f t="shared" ref="AM22:BR22" si="8">+AM12+AM21</f>
        <v>0</v>
      </c>
      <c r="AN22" s="29">
        <f t="shared" si="8"/>
        <v>0</v>
      </c>
      <c r="AO22" s="29">
        <f t="shared" si="8"/>
        <v>0</v>
      </c>
      <c r="AP22" s="29">
        <f t="shared" si="8"/>
        <v>0</v>
      </c>
      <c r="AQ22" s="29">
        <f t="shared" si="8"/>
        <v>0</v>
      </c>
      <c r="AR22" s="29">
        <f t="shared" si="8"/>
        <v>0</v>
      </c>
      <c r="AS22" s="29">
        <f t="shared" si="8"/>
        <v>0</v>
      </c>
      <c r="AT22" s="29">
        <f t="shared" si="8"/>
        <v>0</v>
      </c>
      <c r="AU22" s="29">
        <f t="shared" si="8"/>
        <v>0</v>
      </c>
      <c r="AV22" s="29">
        <f t="shared" si="8"/>
        <v>0</v>
      </c>
      <c r="AW22" s="29">
        <f t="shared" si="8"/>
        <v>0</v>
      </c>
      <c r="AX22" s="29">
        <f t="shared" si="8"/>
        <v>0</v>
      </c>
      <c r="AY22" s="29">
        <f t="shared" si="8"/>
        <v>0</v>
      </c>
      <c r="AZ22" s="29">
        <f t="shared" si="8"/>
        <v>0</v>
      </c>
      <c r="BA22" s="29">
        <f t="shared" si="8"/>
        <v>0</v>
      </c>
      <c r="BB22" s="29">
        <f t="shared" si="8"/>
        <v>0</v>
      </c>
      <c r="BC22" s="29">
        <f t="shared" si="8"/>
        <v>0</v>
      </c>
      <c r="BD22" s="29">
        <f t="shared" si="8"/>
        <v>0</v>
      </c>
      <c r="BE22" s="29">
        <f t="shared" si="8"/>
        <v>0</v>
      </c>
      <c r="BF22" s="29">
        <f t="shared" si="8"/>
        <v>0</v>
      </c>
      <c r="BG22" s="29">
        <f t="shared" si="8"/>
        <v>0</v>
      </c>
      <c r="BH22" s="29">
        <f t="shared" si="8"/>
        <v>0</v>
      </c>
      <c r="BI22" s="29">
        <f t="shared" si="8"/>
        <v>0</v>
      </c>
      <c r="BJ22" s="29">
        <f t="shared" si="8"/>
        <v>0</v>
      </c>
      <c r="BK22" s="29">
        <f t="shared" si="8"/>
        <v>0</v>
      </c>
      <c r="BL22" s="29">
        <f t="shared" si="8"/>
        <v>0</v>
      </c>
      <c r="BM22" s="29">
        <f t="shared" si="8"/>
        <v>0</v>
      </c>
      <c r="BN22" s="29">
        <f t="shared" si="8"/>
        <v>0</v>
      </c>
      <c r="BO22" s="29">
        <f t="shared" si="8"/>
        <v>0</v>
      </c>
      <c r="BP22" s="29">
        <f t="shared" si="8"/>
        <v>0</v>
      </c>
      <c r="BQ22" s="29">
        <f t="shared" si="8"/>
        <v>0</v>
      </c>
      <c r="BR22" s="29">
        <f t="shared" si="8"/>
        <v>0</v>
      </c>
      <c r="BS22" s="29">
        <f t="shared" ref="BS22:CX22" si="9">+BS12+BS21</f>
        <v>0</v>
      </c>
      <c r="BT22" s="29">
        <f t="shared" si="9"/>
        <v>0</v>
      </c>
      <c r="BU22" s="29">
        <f t="shared" si="9"/>
        <v>0</v>
      </c>
      <c r="BV22" s="29">
        <f t="shared" si="9"/>
        <v>0</v>
      </c>
      <c r="BW22" s="29">
        <f t="shared" si="9"/>
        <v>0</v>
      </c>
      <c r="BX22" s="29">
        <f t="shared" si="9"/>
        <v>0</v>
      </c>
      <c r="BY22" s="29">
        <f t="shared" si="9"/>
        <v>0</v>
      </c>
      <c r="BZ22" s="29">
        <f t="shared" si="9"/>
        <v>0</v>
      </c>
      <c r="CA22" s="29">
        <f t="shared" si="9"/>
        <v>0</v>
      </c>
      <c r="CB22" s="29">
        <f t="shared" si="9"/>
        <v>0</v>
      </c>
      <c r="CC22" s="29">
        <f t="shared" si="9"/>
        <v>392541112</v>
      </c>
      <c r="CD22" s="29">
        <f t="shared" si="9"/>
        <v>9652362</v>
      </c>
      <c r="CE22" s="29">
        <f t="shared" si="9"/>
        <v>0</v>
      </c>
      <c r="CF22" s="29">
        <f t="shared" si="9"/>
        <v>0</v>
      </c>
      <c r="CG22" s="29">
        <f t="shared" si="9"/>
        <v>0</v>
      </c>
      <c r="CH22" s="29">
        <f t="shared" si="9"/>
        <v>0</v>
      </c>
      <c r="CI22" s="29">
        <f t="shared" si="9"/>
        <v>0</v>
      </c>
      <c r="CJ22" s="29">
        <f t="shared" si="9"/>
        <v>0</v>
      </c>
      <c r="CK22" s="263">
        <f t="shared" si="0"/>
        <v>1583299553.6500001</v>
      </c>
      <c r="CL22" s="177">
        <f>+CL12+CL21</f>
        <v>0</v>
      </c>
    </row>
    <row r="23" spans="1:90" ht="62.25" customHeight="1" x14ac:dyDescent="0.2">
      <c r="A23" s="432" t="s">
        <v>129</v>
      </c>
      <c r="B23" s="302" t="s">
        <v>130</v>
      </c>
      <c r="C23" s="302" t="s">
        <v>131</v>
      </c>
      <c r="D23" s="285" t="s">
        <v>132</v>
      </c>
      <c r="E23" s="285" t="s">
        <v>133</v>
      </c>
      <c r="F23" s="285" t="s">
        <v>134</v>
      </c>
      <c r="G23" s="214">
        <v>150</v>
      </c>
      <c r="H23" s="214" t="s">
        <v>135</v>
      </c>
      <c r="I23" s="214">
        <v>20</v>
      </c>
      <c r="J23" s="214"/>
      <c r="K23" s="214"/>
      <c r="L23" s="214">
        <v>0</v>
      </c>
      <c r="M23" s="214">
        <v>40</v>
      </c>
      <c r="N23" s="204" t="s">
        <v>136</v>
      </c>
      <c r="O23" s="214">
        <v>280</v>
      </c>
      <c r="P23" s="214" t="s">
        <v>137</v>
      </c>
      <c r="Q23" s="15">
        <v>20</v>
      </c>
      <c r="R23" s="33">
        <v>70</v>
      </c>
      <c r="S23" s="34">
        <v>70</v>
      </c>
      <c r="T23" s="34">
        <v>70</v>
      </c>
      <c r="U23" s="34">
        <v>70</v>
      </c>
      <c r="V23" s="10"/>
      <c r="W23" s="10">
        <v>130000000</v>
      </c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0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2"/>
      <c r="BX23" s="214"/>
      <c r="BY23" s="214"/>
      <c r="BZ23" s="214"/>
      <c r="CA23" s="214"/>
      <c r="CB23" s="214"/>
      <c r="CC23" s="214"/>
      <c r="CD23" s="214"/>
      <c r="CE23" s="214"/>
      <c r="CF23" s="214"/>
      <c r="CG23" s="214"/>
      <c r="CH23" s="214"/>
      <c r="CI23" s="214"/>
      <c r="CJ23" s="214"/>
      <c r="CK23" s="165">
        <f>SUM(V23:CJ23)</f>
        <v>130000000</v>
      </c>
      <c r="CL23" s="155" t="s">
        <v>82</v>
      </c>
    </row>
    <row r="24" spans="1:90" ht="62.25" customHeight="1" x14ac:dyDescent="0.2">
      <c r="A24" s="433"/>
      <c r="B24" s="306"/>
      <c r="C24" s="306"/>
      <c r="D24" s="288"/>
      <c r="E24" s="288"/>
      <c r="F24" s="288"/>
      <c r="G24" s="214">
        <v>5</v>
      </c>
      <c r="H24" s="214" t="s">
        <v>145</v>
      </c>
      <c r="I24" s="214">
        <v>0</v>
      </c>
      <c r="J24" s="214"/>
      <c r="K24" s="214"/>
      <c r="L24" s="214">
        <v>0</v>
      </c>
      <c r="M24" s="214">
        <v>2</v>
      </c>
      <c r="N24" s="214" t="s">
        <v>146</v>
      </c>
      <c r="O24" s="214">
        <v>120</v>
      </c>
      <c r="P24" s="214" t="s">
        <v>147</v>
      </c>
      <c r="Q24" s="15">
        <v>0</v>
      </c>
      <c r="R24" s="35">
        <v>0</v>
      </c>
      <c r="S24" s="34">
        <v>40</v>
      </c>
      <c r="T24" s="34">
        <v>40</v>
      </c>
      <c r="U24" s="34">
        <v>40</v>
      </c>
      <c r="V24" s="10"/>
      <c r="W24" s="10">
        <v>109000000</v>
      </c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0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2"/>
      <c r="BX24" s="214"/>
      <c r="BY24" s="214"/>
      <c r="BZ24" s="214"/>
      <c r="CA24" s="214"/>
      <c r="CB24" s="214"/>
      <c r="CC24" s="214"/>
      <c r="CD24" s="214"/>
      <c r="CE24" s="214"/>
      <c r="CF24" s="214"/>
      <c r="CG24" s="214"/>
      <c r="CH24" s="214"/>
      <c r="CI24" s="214"/>
      <c r="CJ24" s="214"/>
      <c r="CK24" s="165">
        <f>SUM(V24:CJ24)</f>
        <v>109000000</v>
      </c>
      <c r="CL24" s="155" t="s">
        <v>82</v>
      </c>
    </row>
    <row r="25" spans="1:90" ht="62.25" customHeight="1" x14ac:dyDescent="0.2">
      <c r="A25" s="433"/>
      <c r="B25" s="306"/>
      <c r="C25" s="303"/>
      <c r="D25" s="286"/>
      <c r="E25" s="286"/>
      <c r="F25" s="286"/>
      <c r="G25" s="214">
        <v>5</v>
      </c>
      <c r="H25" s="214" t="s">
        <v>148</v>
      </c>
      <c r="I25" s="214">
        <v>0</v>
      </c>
      <c r="J25" s="214"/>
      <c r="K25" s="214"/>
      <c r="L25" s="214">
        <v>0</v>
      </c>
      <c r="M25" s="214">
        <v>3</v>
      </c>
      <c r="N25" s="214" t="s">
        <v>149</v>
      </c>
      <c r="O25" s="214">
        <v>300</v>
      </c>
      <c r="P25" s="214" t="s">
        <v>150</v>
      </c>
      <c r="Q25" s="15">
        <v>0</v>
      </c>
      <c r="R25" s="33">
        <v>0</v>
      </c>
      <c r="S25" s="33">
        <v>100</v>
      </c>
      <c r="T25" s="33">
        <v>100</v>
      </c>
      <c r="U25" s="33">
        <v>100</v>
      </c>
      <c r="V25" s="10"/>
      <c r="W25" s="10">
        <v>109000000</v>
      </c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0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2"/>
      <c r="BX25" s="214"/>
      <c r="BY25" s="214"/>
      <c r="BZ25" s="214"/>
      <c r="CA25" s="214"/>
      <c r="CB25" s="214"/>
      <c r="CC25" s="214"/>
      <c r="CD25" s="214"/>
      <c r="CE25" s="214"/>
      <c r="CF25" s="214"/>
      <c r="CG25" s="214"/>
      <c r="CH25" s="214"/>
      <c r="CI25" s="214"/>
      <c r="CJ25" s="214"/>
      <c r="CK25" s="165">
        <f t="shared" si="0"/>
        <v>109000000</v>
      </c>
      <c r="CL25" s="155" t="s">
        <v>82</v>
      </c>
    </row>
    <row r="26" spans="1:90" ht="66" customHeight="1" x14ac:dyDescent="0.2">
      <c r="A26" s="433"/>
      <c r="B26" s="306"/>
      <c r="C26" s="285" t="s">
        <v>151</v>
      </c>
      <c r="D26" s="285" t="s">
        <v>152</v>
      </c>
      <c r="E26" s="206" t="s">
        <v>153</v>
      </c>
      <c r="F26" s="206" t="s">
        <v>154</v>
      </c>
      <c r="G26" s="206">
        <v>1950</v>
      </c>
      <c r="H26" s="206" t="s">
        <v>155</v>
      </c>
      <c r="I26" s="206">
        <v>600</v>
      </c>
      <c r="J26" s="214">
        <v>200</v>
      </c>
      <c r="K26" s="214">
        <v>1618</v>
      </c>
      <c r="L26" s="206">
        <v>1050</v>
      </c>
      <c r="M26" s="206">
        <v>1050</v>
      </c>
      <c r="N26" s="36" t="s">
        <v>156</v>
      </c>
      <c r="O26" s="26">
        <v>3726</v>
      </c>
      <c r="P26" s="175" t="s">
        <v>157</v>
      </c>
      <c r="Q26" s="15">
        <v>0</v>
      </c>
      <c r="R26" s="28">
        <v>150</v>
      </c>
      <c r="S26" s="26">
        <v>600</v>
      </c>
      <c r="T26" s="26">
        <v>500</v>
      </c>
      <c r="U26" s="26">
        <v>500</v>
      </c>
      <c r="V26" s="10"/>
      <c r="W26" s="10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0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2"/>
      <c r="BX26" s="214"/>
      <c r="BY26" s="214"/>
      <c r="BZ26" s="214"/>
      <c r="CA26" s="214"/>
      <c r="CB26" s="214"/>
      <c r="CC26" s="214"/>
      <c r="CD26" s="214"/>
      <c r="CE26" s="214"/>
      <c r="CF26" s="214"/>
      <c r="CG26" s="214"/>
      <c r="CH26" s="214"/>
      <c r="CI26" s="10">
        <v>1351050770</v>
      </c>
      <c r="CJ26" s="214"/>
      <c r="CK26" s="165">
        <f t="shared" si="0"/>
        <v>1351050770</v>
      </c>
      <c r="CL26" s="155" t="s">
        <v>82</v>
      </c>
    </row>
    <row r="27" spans="1:90" ht="66" customHeight="1" x14ac:dyDescent="0.2">
      <c r="A27" s="433"/>
      <c r="B27" s="306"/>
      <c r="C27" s="288"/>
      <c r="D27" s="288"/>
      <c r="E27" s="15" t="s">
        <v>158</v>
      </c>
      <c r="F27" s="214" t="s">
        <v>159</v>
      </c>
      <c r="G27" s="214">
        <v>5293</v>
      </c>
      <c r="H27" s="214" t="s">
        <v>160</v>
      </c>
      <c r="I27" s="214">
        <v>0</v>
      </c>
      <c r="J27" s="214">
        <v>1435</v>
      </c>
      <c r="K27" s="214">
        <v>1453</v>
      </c>
      <c r="L27" s="214">
        <v>1453</v>
      </c>
      <c r="M27" s="214">
        <v>952</v>
      </c>
      <c r="N27" s="175" t="s">
        <v>161</v>
      </c>
      <c r="O27" s="214">
        <v>100</v>
      </c>
      <c r="P27" s="175" t="s">
        <v>162</v>
      </c>
      <c r="Q27" s="15">
        <v>0</v>
      </c>
      <c r="R27" s="37">
        <v>100</v>
      </c>
      <c r="S27" s="224">
        <v>0</v>
      </c>
      <c r="T27" s="224">
        <v>0</v>
      </c>
      <c r="U27" s="224">
        <v>0</v>
      </c>
      <c r="V27" s="10"/>
      <c r="W27" s="10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0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2"/>
      <c r="BX27" s="214"/>
      <c r="BY27" s="214"/>
      <c r="BZ27" s="214"/>
      <c r="CA27" s="214"/>
      <c r="CB27" s="214"/>
      <c r="CC27" s="214"/>
      <c r="CD27" s="214"/>
      <c r="CE27" s="214"/>
      <c r="CF27" s="214"/>
      <c r="CG27" s="214"/>
      <c r="CH27" s="214"/>
      <c r="CI27" s="10">
        <v>100000000</v>
      </c>
      <c r="CJ27" s="214"/>
      <c r="CK27" s="165">
        <f t="shared" si="0"/>
        <v>100000000</v>
      </c>
      <c r="CL27" s="155" t="s">
        <v>82</v>
      </c>
    </row>
    <row r="28" spans="1:90" ht="52.5" customHeight="1" x14ac:dyDescent="0.2">
      <c r="A28" s="433"/>
      <c r="B28" s="306"/>
      <c r="C28" s="286"/>
      <c r="D28" s="286"/>
      <c r="E28" s="15" t="s">
        <v>163</v>
      </c>
      <c r="F28" s="214" t="s">
        <v>164</v>
      </c>
      <c r="G28" s="214">
        <v>647</v>
      </c>
      <c r="H28" s="214" t="s">
        <v>155</v>
      </c>
      <c r="I28" s="214">
        <v>0</v>
      </c>
      <c r="J28" s="214">
        <v>143</v>
      </c>
      <c r="K28" s="214">
        <v>183</v>
      </c>
      <c r="L28" s="214">
        <v>183</v>
      </c>
      <c r="M28" s="214">
        <v>162</v>
      </c>
      <c r="N28" s="38" t="s">
        <v>165</v>
      </c>
      <c r="O28" s="214">
        <v>11</v>
      </c>
      <c r="P28" s="39" t="s">
        <v>162</v>
      </c>
      <c r="Q28" s="15">
        <v>0</v>
      </c>
      <c r="R28" s="40">
        <v>3</v>
      </c>
      <c r="S28" s="41">
        <v>3</v>
      </c>
      <c r="T28" s="41">
        <v>3</v>
      </c>
      <c r="U28" s="41">
        <v>2</v>
      </c>
      <c r="V28" s="10"/>
      <c r="W28" s="10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0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2"/>
      <c r="BX28" s="214"/>
      <c r="BY28" s="214"/>
      <c r="BZ28" s="214"/>
      <c r="CA28" s="214"/>
      <c r="CB28" s="214"/>
      <c r="CC28" s="214"/>
      <c r="CD28" s="214"/>
      <c r="CE28" s="214"/>
      <c r="CF28" s="214"/>
      <c r="CG28" s="214"/>
      <c r="CH28" s="214"/>
      <c r="CI28" s="10">
        <v>100000000</v>
      </c>
      <c r="CJ28" s="214"/>
      <c r="CK28" s="165">
        <f t="shared" si="0"/>
        <v>100000000</v>
      </c>
      <c r="CL28" s="155" t="s">
        <v>82</v>
      </c>
    </row>
    <row r="29" spans="1:90" ht="99" customHeight="1" x14ac:dyDescent="0.2">
      <c r="A29" s="433"/>
      <c r="B29" s="306"/>
      <c r="C29" s="207" t="s">
        <v>847</v>
      </c>
      <c r="D29" s="207"/>
      <c r="E29" s="15" t="s">
        <v>848</v>
      </c>
      <c r="F29" s="214"/>
      <c r="G29" s="214"/>
      <c r="H29" s="214"/>
      <c r="I29" s="214"/>
      <c r="J29" s="214"/>
      <c r="K29" s="214"/>
      <c r="L29" s="214"/>
      <c r="M29" s="214"/>
      <c r="N29" s="38" t="s">
        <v>849</v>
      </c>
      <c r="O29" s="214"/>
      <c r="P29" s="39"/>
      <c r="Q29" s="15"/>
      <c r="R29" s="40"/>
      <c r="S29" s="41"/>
      <c r="T29" s="41"/>
      <c r="U29" s="41"/>
      <c r="V29" s="10"/>
      <c r="W29" s="10">
        <v>200000000</v>
      </c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0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2"/>
      <c r="BX29" s="214"/>
      <c r="BY29" s="214"/>
      <c r="BZ29" s="214"/>
      <c r="CA29" s="214"/>
      <c r="CB29" s="214"/>
      <c r="CC29" s="214"/>
      <c r="CD29" s="214"/>
      <c r="CE29" s="214"/>
      <c r="CF29" s="214"/>
      <c r="CG29" s="214"/>
      <c r="CH29" s="214"/>
      <c r="CI29" s="10"/>
      <c r="CJ29" s="214"/>
      <c r="CK29" s="165">
        <f t="shared" si="0"/>
        <v>200000000</v>
      </c>
      <c r="CL29" s="155"/>
    </row>
    <row r="30" spans="1:90" ht="126.75" customHeight="1" x14ac:dyDescent="0.2">
      <c r="A30" s="433"/>
      <c r="B30" s="306"/>
      <c r="C30" s="214" t="s">
        <v>138</v>
      </c>
      <c r="D30" s="214" t="s">
        <v>139</v>
      </c>
      <c r="E30" s="214" t="s">
        <v>140</v>
      </c>
      <c r="F30" s="214" t="s">
        <v>141</v>
      </c>
      <c r="G30" s="42">
        <v>3250</v>
      </c>
      <c r="H30" s="26" t="s">
        <v>142</v>
      </c>
      <c r="I30" s="214">
        <v>1870</v>
      </c>
      <c r="J30" s="214"/>
      <c r="K30" s="214"/>
      <c r="L30" s="214">
        <v>820</v>
      </c>
      <c r="M30" s="214">
        <v>800</v>
      </c>
      <c r="N30" s="214" t="s">
        <v>143</v>
      </c>
      <c r="O30" s="43">
        <v>160</v>
      </c>
      <c r="P30" s="44" t="s">
        <v>144</v>
      </c>
      <c r="Q30" s="45">
        <v>0</v>
      </c>
      <c r="R30" s="46">
        <v>40</v>
      </c>
      <c r="S30" s="47">
        <v>50</v>
      </c>
      <c r="T30" s="47">
        <v>35</v>
      </c>
      <c r="U30" s="47">
        <v>35</v>
      </c>
      <c r="V30" s="48"/>
      <c r="W30" s="48">
        <v>142000000</v>
      </c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0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2"/>
      <c r="BX30" s="214"/>
      <c r="BY30" s="214"/>
      <c r="BZ30" s="214"/>
      <c r="CA30" s="214"/>
      <c r="CB30" s="214"/>
      <c r="CC30" s="214"/>
      <c r="CD30" s="214"/>
      <c r="CE30" s="214"/>
      <c r="CF30" s="214"/>
      <c r="CG30" s="214"/>
      <c r="CH30" s="214"/>
      <c r="CI30" s="214"/>
      <c r="CJ30" s="214"/>
      <c r="CK30" s="165">
        <f t="shared" si="0"/>
        <v>142000000</v>
      </c>
      <c r="CL30" s="155" t="s">
        <v>82</v>
      </c>
    </row>
    <row r="31" spans="1:90" ht="34.5" customHeight="1" x14ac:dyDescent="0.2">
      <c r="A31" s="433"/>
      <c r="B31" s="306"/>
      <c r="C31" s="49"/>
      <c r="D31" s="49"/>
      <c r="E31" s="49"/>
      <c r="F31" s="49"/>
      <c r="G31" s="49"/>
      <c r="H31" s="49"/>
      <c r="I31" s="49"/>
      <c r="J31" s="50"/>
      <c r="K31" s="50"/>
      <c r="L31" s="50"/>
      <c r="M31" s="50"/>
      <c r="N31" s="51"/>
      <c r="O31" s="50"/>
      <c r="P31" s="51"/>
      <c r="Q31" s="21">
        <f>SUM(Q23:Q30)</f>
        <v>20</v>
      </c>
      <c r="R31" s="21">
        <f t="shared" ref="R31:CG31" si="10">SUM(R23:R30)</f>
        <v>363</v>
      </c>
      <c r="S31" s="21">
        <f t="shared" si="10"/>
        <v>863</v>
      </c>
      <c r="T31" s="21">
        <f t="shared" si="10"/>
        <v>748</v>
      </c>
      <c r="U31" s="21">
        <f t="shared" si="10"/>
        <v>747</v>
      </c>
      <c r="V31" s="21">
        <f>SUM(V23:V30)</f>
        <v>0</v>
      </c>
      <c r="W31" s="21">
        <f t="shared" si="10"/>
        <v>690000000</v>
      </c>
      <c r="X31" s="21">
        <f t="shared" si="10"/>
        <v>0</v>
      </c>
      <c r="Y31" s="21"/>
      <c r="Z31" s="21">
        <f t="shared" si="10"/>
        <v>0</v>
      </c>
      <c r="AA31" s="21"/>
      <c r="AB31" s="21"/>
      <c r="AC31" s="21">
        <f t="shared" si="10"/>
        <v>0</v>
      </c>
      <c r="AD31" s="21">
        <f t="shared" si="10"/>
        <v>0</v>
      </c>
      <c r="AE31" s="21">
        <f t="shared" si="10"/>
        <v>0</v>
      </c>
      <c r="AF31" s="21">
        <f t="shared" si="10"/>
        <v>0</v>
      </c>
      <c r="AG31" s="21">
        <f t="shared" si="10"/>
        <v>0</v>
      </c>
      <c r="AH31" s="21">
        <f t="shared" si="10"/>
        <v>0</v>
      </c>
      <c r="AI31" s="21">
        <f t="shared" si="10"/>
        <v>0</v>
      </c>
      <c r="AJ31" s="21">
        <f t="shared" si="10"/>
        <v>0</v>
      </c>
      <c r="AK31" s="21">
        <f t="shared" si="10"/>
        <v>0</v>
      </c>
      <c r="AL31" s="21">
        <f t="shared" si="10"/>
        <v>0</v>
      </c>
      <c r="AM31" s="21">
        <f t="shared" si="10"/>
        <v>0</v>
      </c>
      <c r="AN31" s="21">
        <f t="shared" si="10"/>
        <v>0</v>
      </c>
      <c r="AO31" s="21">
        <f t="shared" si="10"/>
        <v>0</v>
      </c>
      <c r="AP31" s="21">
        <f t="shared" si="10"/>
        <v>0</v>
      </c>
      <c r="AQ31" s="21">
        <f t="shared" si="10"/>
        <v>0</v>
      </c>
      <c r="AR31" s="21">
        <f t="shared" si="10"/>
        <v>0</v>
      </c>
      <c r="AS31" s="21">
        <f t="shared" si="10"/>
        <v>0</v>
      </c>
      <c r="AT31" s="21">
        <f t="shared" si="10"/>
        <v>0</v>
      </c>
      <c r="AU31" s="21">
        <f t="shared" si="10"/>
        <v>0</v>
      </c>
      <c r="AV31" s="21">
        <f t="shared" si="10"/>
        <v>0</v>
      </c>
      <c r="AW31" s="21">
        <f t="shared" si="10"/>
        <v>0</v>
      </c>
      <c r="AX31" s="21">
        <f t="shared" si="10"/>
        <v>0</v>
      </c>
      <c r="AY31" s="21">
        <f t="shared" si="10"/>
        <v>0</v>
      </c>
      <c r="AZ31" s="21">
        <f t="shared" si="10"/>
        <v>0</v>
      </c>
      <c r="BA31" s="21">
        <f t="shared" si="10"/>
        <v>0</v>
      </c>
      <c r="BB31" s="21">
        <f t="shared" si="10"/>
        <v>0</v>
      </c>
      <c r="BC31" s="21">
        <f t="shared" si="10"/>
        <v>0</v>
      </c>
      <c r="BD31" s="21">
        <f t="shared" si="10"/>
        <v>0</v>
      </c>
      <c r="BE31" s="21">
        <f t="shared" si="10"/>
        <v>0</v>
      </c>
      <c r="BF31" s="21">
        <f t="shared" si="10"/>
        <v>0</v>
      </c>
      <c r="BG31" s="21">
        <f t="shared" si="10"/>
        <v>0</v>
      </c>
      <c r="BH31" s="21">
        <f t="shared" si="10"/>
        <v>0</v>
      </c>
      <c r="BI31" s="21">
        <f t="shared" si="10"/>
        <v>0</v>
      </c>
      <c r="BJ31" s="21">
        <f t="shared" si="10"/>
        <v>0</v>
      </c>
      <c r="BK31" s="21">
        <f t="shared" si="10"/>
        <v>0</v>
      </c>
      <c r="BL31" s="21">
        <f t="shared" si="10"/>
        <v>0</v>
      </c>
      <c r="BM31" s="21">
        <f t="shared" si="10"/>
        <v>0</v>
      </c>
      <c r="BN31" s="21">
        <f t="shared" si="10"/>
        <v>0</v>
      </c>
      <c r="BO31" s="21">
        <f t="shared" si="10"/>
        <v>0</v>
      </c>
      <c r="BP31" s="21">
        <f t="shared" si="10"/>
        <v>0</v>
      </c>
      <c r="BQ31" s="21">
        <f t="shared" si="10"/>
        <v>0</v>
      </c>
      <c r="BR31" s="21">
        <f t="shared" si="10"/>
        <v>0</v>
      </c>
      <c r="BS31" s="21">
        <f t="shared" si="10"/>
        <v>0</v>
      </c>
      <c r="BT31" s="21">
        <f t="shared" si="10"/>
        <v>0</v>
      </c>
      <c r="BU31" s="21">
        <f t="shared" si="10"/>
        <v>0</v>
      </c>
      <c r="BV31" s="21">
        <f t="shared" si="10"/>
        <v>0</v>
      </c>
      <c r="BW31" s="21">
        <f t="shared" si="10"/>
        <v>0</v>
      </c>
      <c r="BX31" s="21">
        <f t="shared" si="10"/>
        <v>0</v>
      </c>
      <c r="BY31" s="21">
        <f t="shared" si="10"/>
        <v>0</v>
      </c>
      <c r="BZ31" s="21">
        <f t="shared" si="10"/>
        <v>0</v>
      </c>
      <c r="CA31" s="21">
        <f t="shared" si="10"/>
        <v>0</v>
      </c>
      <c r="CB31" s="21">
        <f t="shared" si="10"/>
        <v>0</v>
      </c>
      <c r="CC31" s="21">
        <f t="shared" si="10"/>
        <v>0</v>
      </c>
      <c r="CD31" s="21">
        <f t="shared" si="10"/>
        <v>0</v>
      </c>
      <c r="CE31" s="21">
        <f t="shared" si="10"/>
        <v>0</v>
      </c>
      <c r="CF31" s="21">
        <f t="shared" si="10"/>
        <v>0</v>
      </c>
      <c r="CG31" s="21">
        <f t="shared" si="10"/>
        <v>0</v>
      </c>
      <c r="CH31" s="21">
        <f>SUM(CH23:CH30)</f>
        <v>0</v>
      </c>
      <c r="CI31" s="21">
        <f>SUM(CI23:CI30)</f>
        <v>1551050770</v>
      </c>
      <c r="CJ31" s="21">
        <f>SUM(CJ23:CJ30)</f>
        <v>0</v>
      </c>
      <c r="CK31" s="262">
        <f t="shared" si="0"/>
        <v>2241050770</v>
      </c>
      <c r="CL31" s="157">
        <f>SUM(CL23:CL30)</f>
        <v>0</v>
      </c>
    </row>
    <row r="32" spans="1:90" ht="68.25" customHeight="1" x14ac:dyDescent="0.2">
      <c r="A32" s="433"/>
      <c r="B32" s="345" t="s">
        <v>788</v>
      </c>
      <c r="C32" s="178" t="s">
        <v>789</v>
      </c>
      <c r="D32" s="178"/>
      <c r="E32" s="178" t="s">
        <v>790</v>
      </c>
      <c r="F32" s="179" t="s">
        <v>791</v>
      </c>
      <c r="G32" s="180">
        <v>870</v>
      </c>
      <c r="H32" s="180" t="s">
        <v>792</v>
      </c>
      <c r="I32" s="180">
        <v>3093</v>
      </c>
      <c r="J32" s="15"/>
      <c r="K32" s="15"/>
      <c r="L32" s="180">
        <v>870</v>
      </c>
      <c r="M32" s="178"/>
      <c r="N32" s="178" t="s">
        <v>793</v>
      </c>
      <c r="O32" s="180">
        <v>870</v>
      </c>
      <c r="P32" s="180" t="s">
        <v>794</v>
      </c>
      <c r="Q32" s="180">
        <v>22</v>
      </c>
      <c r="R32" s="15"/>
      <c r="S32" s="214"/>
      <c r="T32" s="180">
        <v>870</v>
      </c>
      <c r="U32" s="151"/>
      <c r="V32" s="11"/>
      <c r="W32" s="11"/>
      <c r="X32" s="11"/>
      <c r="Y32" s="11"/>
      <c r="Z32" s="151">
        <v>400000000</v>
      </c>
      <c r="AA32" s="151"/>
      <c r="AB32" s="151"/>
      <c r="AC32" s="150"/>
      <c r="AD32" s="150"/>
      <c r="AE32" s="150"/>
      <c r="AF32" s="11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50"/>
      <c r="AW32" s="150"/>
      <c r="AX32" s="150"/>
      <c r="AY32" s="150"/>
      <c r="AZ32" s="150"/>
      <c r="BA32" s="150"/>
      <c r="BB32" s="150"/>
      <c r="BC32" s="150"/>
      <c r="BD32" s="150"/>
      <c r="BE32" s="150"/>
      <c r="BF32" s="150"/>
      <c r="BG32" s="150"/>
      <c r="BH32" s="150"/>
      <c r="BI32" s="150"/>
      <c r="BJ32" s="150"/>
      <c r="BK32" s="150"/>
      <c r="BL32" s="150"/>
      <c r="BM32" s="150"/>
      <c r="BN32" s="150"/>
      <c r="BO32" s="150"/>
      <c r="BP32" s="150"/>
      <c r="BQ32" s="150"/>
      <c r="BR32" s="150"/>
      <c r="BS32" s="150"/>
      <c r="BT32" s="150"/>
      <c r="BU32" s="150"/>
      <c r="BV32" s="150"/>
      <c r="BW32" s="150"/>
      <c r="BX32" s="150"/>
      <c r="BY32" s="150"/>
      <c r="BZ32" s="150"/>
      <c r="CA32" s="150"/>
      <c r="CB32" s="150"/>
      <c r="CC32" s="150"/>
      <c r="CD32" s="150"/>
      <c r="CE32" s="150"/>
      <c r="CF32" s="150"/>
      <c r="CG32" s="150"/>
      <c r="CH32" s="150"/>
      <c r="CI32" s="150"/>
      <c r="CJ32" s="150"/>
      <c r="CK32" s="165">
        <f t="shared" si="0"/>
        <v>400000000</v>
      </c>
      <c r="CL32" s="48" t="s">
        <v>79</v>
      </c>
    </row>
    <row r="33" spans="1:90" ht="49.5" customHeight="1" x14ac:dyDescent="0.2">
      <c r="A33" s="433"/>
      <c r="B33" s="362"/>
      <c r="C33" s="362" t="s">
        <v>832</v>
      </c>
      <c r="D33" s="181"/>
      <c r="E33" s="345" t="s">
        <v>795</v>
      </c>
      <c r="F33" s="181" t="s">
        <v>796</v>
      </c>
      <c r="G33" s="182">
        <v>18</v>
      </c>
      <c r="H33" s="178" t="s">
        <v>797</v>
      </c>
      <c r="I33" s="182">
        <v>12</v>
      </c>
      <c r="J33" s="15"/>
      <c r="K33" s="15"/>
      <c r="L33" s="182">
        <v>18</v>
      </c>
      <c r="M33" s="178"/>
      <c r="N33" s="178" t="s">
        <v>798</v>
      </c>
      <c r="O33" s="182">
        <v>18</v>
      </c>
      <c r="P33" s="178" t="s">
        <v>799</v>
      </c>
      <c r="Q33" s="182">
        <v>2837</v>
      </c>
      <c r="R33" s="15"/>
      <c r="S33" s="214"/>
      <c r="T33" s="182">
        <v>2837</v>
      </c>
      <c r="U33" s="151"/>
      <c r="V33" s="11"/>
      <c r="W33" s="11"/>
      <c r="X33" s="11"/>
      <c r="Y33" s="11"/>
      <c r="Z33" s="151">
        <v>2350000000</v>
      </c>
      <c r="AA33" s="151"/>
      <c r="AB33" s="151"/>
      <c r="AC33" s="150"/>
      <c r="AD33" s="150"/>
      <c r="AE33" s="150"/>
      <c r="AF33" s="11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  <c r="BF33" s="150"/>
      <c r="BG33" s="150"/>
      <c r="BH33" s="150"/>
      <c r="BI33" s="150"/>
      <c r="BJ33" s="150"/>
      <c r="BK33" s="150"/>
      <c r="BL33" s="150"/>
      <c r="BM33" s="150"/>
      <c r="BN33" s="150"/>
      <c r="BO33" s="150"/>
      <c r="BP33" s="150"/>
      <c r="BQ33" s="150"/>
      <c r="BR33" s="150"/>
      <c r="BS33" s="150"/>
      <c r="BT33" s="150"/>
      <c r="BU33" s="150"/>
      <c r="BV33" s="150"/>
      <c r="BW33" s="150"/>
      <c r="BX33" s="150"/>
      <c r="BY33" s="150"/>
      <c r="BZ33" s="150"/>
      <c r="CA33" s="150"/>
      <c r="CB33" s="150"/>
      <c r="CC33" s="150"/>
      <c r="CD33" s="150"/>
      <c r="CE33" s="150"/>
      <c r="CF33" s="150"/>
      <c r="CG33" s="150"/>
      <c r="CH33" s="150"/>
      <c r="CI33" s="150"/>
      <c r="CJ33" s="150"/>
      <c r="CK33" s="165">
        <f t="shared" si="0"/>
        <v>2350000000</v>
      </c>
      <c r="CL33" s="48" t="s">
        <v>79</v>
      </c>
    </row>
    <row r="34" spans="1:90" ht="49.5" customHeight="1" x14ac:dyDescent="0.2">
      <c r="A34" s="433"/>
      <c r="B34" s="362"/>
      <c r="C34" s="362"/>
      <c r="D34" s="181"/>
      <c r="E34" s="346"/>
      <c r="F34" s="181"/>
      <c r="G34" s="182"/>
      <c r="H34" s="178"/>
      <c r="I34" s="182"/>
      <c r="J34" s="15"/>
      <c r="K34" s="15"/>
      <c r="L34" s="182"/>
      <c r="M34" s="178"/>
      <c r="N34" s="178" t="s">
        <v>859</v>
      </c>
      <c r="O34" s="182"/>
      <c r="P34" s="178"/>
      <c r="Q34" s="182"/>
      <c r="R34" s="15"/>
      <c r="S34" s="214"/>
      <c r="T34" s="182"/>
      <c r="U34" s="151"/>
      <c r="V34" s="11"/>
      <c r="W34" s="11"/>
      <c r="X34" s="11"/>
      <c r="Y34" s="11"/>
      <c r="Z34" s="151"/>
      <c r="AA34" s="151">
        <v>3068878750</v>
      </c>
      <c r="AB34" s="151">
        <v>9629244696</v>
      </c>
      <c r="AC34" s="150"/>
      <c r="AD34" s="150"/>
      <c r="AE34" s="150"/>
      <c r="AF34" s="11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0"/>
      <c r="BC34" s="150"/>
      <c r="BD34" s="150"/>
      <c r="BE34" s="150"/>
      <c r="BF34" s="150"/>
      <c r="BG34" s="150"/>
      <c r="BH34" s="150"/>
      <c r="BI34" s="150"/>
      <c r="BJ34" s="150"/>
      <c r="BK34" s="150"/>
      <c r="BL34" s="150"/>
      <c r="BM34" s="150"/>
      <c r="BN34" s="150"/>
      <c r="BO34" s="150"/>
      <c r="BP34" s="150"/>
      <c r="BQ34" s="150"/>
      <c r="BR34" s="150"/>
      <c r="BS34" s="150"/>
      <c r="BT34" s="150"/>
      <c r="BU34" s="150"/>
      <c r="BV34" s="150"/>
      <c r="BW34" s="150"/>
      <c r="BX34" s="150"/>
      <c r="BY34" s="150"/>
      <c r="BZ34" s="150"/>
      <c r="CA34" s="150"/>
      <c r="CB34" s="150"/>
      <c r="CC34" s="150"/>
      <c r="CD34" s="150"/>
      <c r="CE34" s="150"/>
      <c r="CF34" s="150"/>
      <c r="CG34" s="150"/>
      <c r="CH34" s="150"/>
      <c r="CI34" s="150"/>
      <c r="CJ34" s="150"/>
      <c r="CK34" s="165">
        <f t="shared" si="0"/>
        <v>12698123446</v>
      </c>
      <c r="CL34" s="48"/>
    </row>
    <row r="35" spans="1:90" ht="49.5" customHeight="1" x14ac:dyDescent="0.2">
      <c r="A35" s="433"/>
      <c r="B35" s="362"/>
      <c r="C35" s="362"/>
      <c r="D35" s="345"/>
      <c r="E35" s="345" t="s">
        <v>800</v>
      </c>
      <c r="F35" s="345" t="s">
        <v>801</v>
      </c>
      <c r="G35" s="182">
        <v>1687</v>
      </c>
      <c r="H35" s="178" t="s">
        <v>802</v>
      </c>
      <c r="I35" s="182">
        <v>1687</v>
      </c>
      <c r="J35" s="214"/>
      <c r="K35" s="214"/>
      <c r="L35" s="182">
        <v>26</v>
      </c>
      <c r="M35" s="178"/>
      <c r="N35" s="178" t="s">
        <v>803</v>
      </c>
      <c r="O35" s="182">
        <v>1687</v>
      </c>
      <c r="P35" s="178" t="s">
        <v>804</v>
      </c>
      <c r="Q35" s="182">
        <v>1687</v>
      </c>
      <c r="R35" s="15"/>
      <c r="S35" s="214"/>
      <c r="T35" s="182">
        <v>1687</v>
      </c>
      <c r="U35" s="151"/>
      <c r="V35" s="11"/>
      <c r="W35" s="11"/>
      <c r="X35" s="11"/>
      <c r="Y35" s="11"/>
      <c r="Z35" s="151">
        <v>1700000000</v>
      </c>
      <c r="AA35" s="151"/>
      <c r="AB35" s="151"/>
      <c r="AC35" s="150"/>
      <c r="AD35" s="150"/>
      <c r="AE35" s="150"/>
      <c r="AF35" s="11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50"/>
      <c r="AW35" s="150"/>
      <c r="AX35" s="150"/>
      <c r="AY35" s="150"/>
      <c r="AZ35" s="150"/>
      <c r="BA35" s="150"/>
      <c r="BB35" s="150"/>
      <c r="BC35" s="150"/>
      <c r="BD35" s="150"/>
      <c r="BE35" s="150"/>
      <c r="BF35" s="150"/>
      <c r="BG35" s="150"/>
      <c r="BH35" s="150"/>
      <c r="BI35" s="150"/>
      <c r="BJ35" s="150"/>
      <c r="BK35" s="150"/>
      <c r="BL35" s="150"/>
      <c r="BM35" s="150"/>
      <c r="BN35" s="150"/>
      <c r="BO35" s="150"/>
      <c r="BP35" s="150"/>
      <c r="BQ35" s="150"/>
      <c r="BR35" s="150"/>
      <c r="BS35" s="150"/>
      <c r="BT35" s="150"/>
      <c r="BU35" s="150"/>
      <c r="BV35" s="150"/>
      <c r="BW35" s="150"/>
      <c r="BX35" s="150"/>
      <c r="BY35" s="150"/>
      <c r="BZ35" s="150"/>
      <c r="CA35" s="150"/>
      <c r="CB35" s="150"/>
      <c r="CC35" s="150"/>
      <c r="CD35" s="150"/>
      <c r="CE35" s="150"/>
      <c r="CF35" s="150"/>
      <c r="CG35" s="150"/>
      <c r="CH35" s="150"/>
      <c r="CI35" s="150"/>
      <c r="CJ35" s="150"/>
      <c r="CK35" s="165">
        <f t="shared" si="0"/>
        <v>1700000000</v>
      </c>
      <c r="CL35" s="48" t="s">
        <v>79</v>
      </c>
    </row>
    <row r="36" spans="1:90" ht="49.5" customHeight="1" x14ac:dyDescent="0.2">
      <c r="A36" s="433"/>
      <c r="B36" s="362"/>
      <c r="C36" s="362"/>
      <c r="D36" s="346"/>
      <c r="E36" s="346"/>
      <c r="F36" s="346"/>
      <c r="G36" s="182">
        <v>1462</v>
      </c>
      <c r="H36" s="178" t="s">
        <v>805</v>
      </c>
      <c r="I36" s="182">
        <v>1047</v>
      </c>
      <c r="J36" s="214"/>
      <c r="K36" s="214"/>
      <c r="L36" s="182">
        <v>1462</v>
      </c>
      <c r="M36" s="178"/>
      <c r="N36" s="199" t="s">
        <v>806</v>
      </c>
      <c r="O36" s="182">
        <v>1462</v>
      </c>
      <c r="P36" s="178" t="s">
        <v>805</v>
      </c>
      <c r="Q36" s="182">
        <v>1047</v>
      </c>
      <c r="R36" s="15"/>
      <c r="S36" s="214"/>
      <c r="T36" s="182">
        <v>1462</v>
      </c>
      <c r="U36" s="151"/>
      <c r="V36" s="11"/>
      <c r="W36" s="11"/>
      <c r="X36" s="11"/>
      <c r="Y36" s="11"/>
      <c r="Z36" s="151">
        <v>820000000</v>
      </c>
      <c r="AA36" s="151"/>
      <c r="AB36" s="151"/>
      <c r="AC36" s="150"/>
      <c r="AD36" s="150"/>
      <c r="AE36" s="150"/>
      <c r="AF36" s="11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50"/>
      <c r="AW36" s="150"/>
      <c r="AX36" s="150"/>
      <c r="AY36" s="150"/>
      <c r="AZ36" s="150"/>
      <c r="BA36" s="150"/>
      <c r="BB36" s="150"/>
      <c r="BC36" s="150"/>
      <c r="BD36" s="150"/>
      <c r="BE36" s="150"/>
      <c r="BF36" s="150"/>
      <c r="BG36" s="150"/>
      <c r="BH36" s="150"/>
      <c r="BI36" s="150"/>
      <c r="BJ36" s="150"/>
      <c r="BK36" s="150"/>
      <c r="BL36" s="150"/>
      <c r="BM36" s="150"/>
      <c r="BN36" s="150"/>
      <c r="BO36" s="150"/>
      <c r="BP36" s="150"/>
      <c r="BQ36" s="150"/>
      <c r="BR36" s="150"/>
      <c r="BS36" s="150"/>
      <c r="BT36" s="150"/>
      <c r="BU36" s="150"/>
      <c r="BV36" s="150"/>
      <c r="BW36" s="150"/>
      <c r="BX36" s="150"/>
      <c r="BY36" s="150"/>
      <c r="BZ36" s="150"/>
      <c r="CA36" s="150"/>
      <c r="CB36" s="150"/>
      <c r="CC36" s="150"/>
      <c r="CD36" s="150"/>
      <c r="CE36" s="150"/>
      <c r="CF36" s="150"/>
      <c r="CG36" s="150"/>
      <c r="CH36" s="150"/>
      <c r="CI36" s="150"/>
      <c r="CJ36" s="150"/>
      <c r="CK36" s="165">
        <f t="shared" si="0"/>
        <v>820000000</v>
      </c>
      <c r="CL36" s="48" t="s">
        <v>79</v>
      </c>
    </row>
    <row r="37" spans="1:90" ht="99.75" customHeight="1" x14ac:dyDescent="0.2">
      <c r="A37" s="433"/>
      <c r="B37" s="362"/>
      <c r="C37" s="362"/>
      <c r="D37" s="347"/>
      <c r="E37" s="347" t="s">
        <v>807</v>
      </c>
      <c r="F37" s="345" t="s">
        <v>808</v>
      </c>
      <c r="G37" s="183">
        <v>1</v>
      </c>
      <c r="H37" s="178" t="s">
        <v>809</v>
      </c>
      <c r="I37" s="182">
        <v>100</v>
      </c>
      <c r="J37" s="214"/>
      <c r="K37" s="214"/>
      <c r="L37" s="182">
        <v>100</v>
      </c>
      <c r="M37" s="178"/>
      <c r="N37" s="178" t="s">
        <v>810</v>
      </c>
      <c r="O37" s="183">
        <v>1</v>
      </c>
      <c r="P37" s="178" t="s">
        <v>811</v>
      </c>
      <c r="Q37" s="182">
        <v>12</v>
      </c>
      <c r="R37" s="15"/>
      <c r="S37" s="214"/>
      <c r="T37" s="182">
        <v>12</v>
      </c>
      <c r="U37" s="151"/>
      <c r="V37" s="151">
        <v>1000000000</v>
      </c>
      <c r="W37" s="200">
        <v>400000000</v>
      </c>
      <c r="X37" s="11"/>
      <c r="Y37" s="11"/>
      <c r="Z37" s="151">
        <v>189235775471</v>
      </c>
      <c r="AA37" s="151"/>
      <c r="AB37" s="151"/>
      <c r="AC37" s="150"/>
      <c r="AD37" s="150"/>
      <c r="AE37" s="150"/>
      <c r="AF37" s="11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150"/>
      <c r="BD37" s="150"/>
      <c r="BE37" s="150"/>
      <c r="BF37" s="150"/>
      <c r="BG37" s="150"/>
      <c r="BH37" s="150"/>
      <c r="BI37" s="150"/>
      <c r="BJ37" s="150"/>
      <c r="BK37" s="150"/>
      <c r="BL37" s="150"/>
      <c r="BM37" s="150"/>
      <c r="BN37" s="150"/>
      <c r="BO37" s="150"/>
      <c r="BP37" s="150"/>
      <c r="BQ37" s="150"/>
      <c r="BR37" s="150"/>
      <c r="BS37" s="150"/>
      <c r="BT37" s="150"/>
      <c r="BU37" s="150"/>
      <c r="BV37" s="150"/>
      <c r="BW37" s="150"/>
      <c r="BX37" s="150"/>
      <c r="BY37" s="150"/>
      <c r="BZ37" s="150"/>
      <c r="CA37" s="150"/>
      <c r="CB37" s="150"/>
      <c r="CC37" s="150"/>
      <c r="CD37" s="150"/>
      <c r="CE37" s="150"/>
      <c r="CF37" s="150"/>
      <c r="CG37" s="150"/>
      <c r="CH37" s="150"/>
      <c r="CI37" s="150"/>
      <c r="CJ37" s="150"/>
      <c r="CK37" s="165">
        <f t="shared" si="0"/>
        <v>190635775471</v>
      </c>
      <c r="CL37" s="48" t="s">
        <v>79</v>
      </c>
    </row>
    <row r="38" spans="1:90" ht="49.5" customHeight="1" x14ac:dyDescent="0.2">
      <c r="A38" s="433"/>
      <c r="B38" s="362"/>
      <c r="C38" s="362"/>
      <c r="D38" s="348"/>
      <c r="E38" s="348"/>
      <c r="F38" s="362"/>
      <c r="G38" s="183">
        <v>1</v>
      </c>
      <c r="H38" s="178" t="s">
        <v>812</v>
      </c>
      <c r="I38" s="182">
        <v>100</v>
      </c>
      <c r="J38" s="214"/>
      <c r="K38" s="214"/>
      <c r="L38" s="182">
        <v>100</v>
      </c>
      <c r="M38" s="178"/>
      <c r="N38" s="178" t="s">
        <v>813</v>
      </c>
      <c r="O38" s="183">
        <v>1</v>
      </c>
      <c r="P38" s="178" t="s">
        <v>814</v>
      </c>
      <c r="Q38" s="182">
        <v>12</v>
      </c>
      <c r="R38" s="15"/>
      <c r="S38" s="214"/>
      <c r="T38" s="182">
        <v>12</v>
      </c>
      <c r="U38" s="151"/>
      <c r="V38" s="11"/>
      <c r="W38" s="11"/>
      <c r="X38" s="11"/>
      <c r="Y38" s="11"/>
      <c r="Z38" s="151">
        <v>9400000000</v>
      </c>
      <c r="AA38" s="151"/>
      <c r="AB38" s="151"/>
      <c r="AC38" s="150"/>
      <c r="AD38" s="150"/>
      <c r="AE38" s="150"/>
      <c r="AF38" s="11"/>
      <c r="AG38" s="150"/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U38" s="150"/>
      <c r="AV38" s="150"/>
      <c r="AW38" s="150"/>
      <c r="AX38" s="150"/>
      <c r="AY38" s="150"/>
      <c r="AZ38" s="150"/>
      <c r="BA38" s="150"/>
      <c r="BB38" s="150"/>
      <c r="BC38" s="150"/>
      <c r="BD38" s="150"/>
      <c r="BE38" s="150"/>
      <c r="BF38" s="150"/>
      <c r="BG38" s="150"/>
      <c r="BH38" s="150"/>
      <c r="BI38" s="150"/>
      <c r="BJ38" s="150"/>
      <c r="BK38" s="150"/>
      <c r="BL38" s="150"/>
      <c r="BM38" s="150"/>
      <c r="BN38" s="150"/>
      <c r="BO38" s="150"/>
      <c r="BP38" s="150"/>
      <c r="BQ38" s="150"/>
      <c r="BR38" s="150"/>
      <c r="BS38" s="150"/>
      <c r="BT38" s="150"/>
      <c r="BU38" s="150"/>
      <c r="BV38" s="150"/>
      <c r="BW38" s="150"/>
      <c r="BX38" s="150"/>
      <c r="BY38" s="150"/>
      <c r="BZ38" s="150"/>
      <c r="CA38" s="150"/>
      <c r="CB38" s="150"/>
      <c r="CC38" s="150"/>
      <c r="CD38" s="150"/>
      <c r="CE38" s="150"/>
      <c r="CF38" s="150"/>
      <c r="CG38" s="150"/>
      <c r="CH38" s="150"/>
      <c r="CI38" s="150"/>
      <c r="CJ38" s="150"/>
      <c r="CK38" s="165">
        <f t="shared" si="0"/>
        <v>9400000000</v>
      </c>
      <c r="CL38" s="48" t="s">
        <v>79</v>
      </c>
    </row>
    <row r="39" spans="1:90" ht="49.5" customHeight="1" x14ac:dyDescent="0.2">
      <c r="A39" s="433"/>
      <c r="B39" s="362"/>
      <c r="C39" s="346"/>
      <c r="D39" s="349"/>
      <c r="E39" s="349"/>
      <c r="F39" s="346"/>
      <c r="G39" s="183">
        <v>1</v>
      </c>
      <c r="H39" s="178" t="s">
        <v>815</v>
      </c>
      <c r="I39" s="182">
        <v>100</v>
      </c>
      <c r="J39" s="214"/>
      <c r="K39" s="214"/>
      <c r="L39" s="182">
        <v>100</v>
      </c>
      <c r="M39" s="178"/>
      <c r="N39" s="178" t="s">
        <v>816</v>
      </c>
      <c r="O39" s="183">
        <v>1</v>
      </c>
      <c r="P39" s="178" t="s">
        <v>817</v>
      </c>
      <c r="Q39" s="182">
        <v>12</v>
      </c>
      <c r="R39" s="23"/>
      <c r="S39" s="214"/>
      <c r="T39" s="182">
        <v>12</v>
      </c>
      <c r="U39" s="151"/>
      <c r="V39" s="11"/>
      <c r="W39" s="11"/>
      <c r="X39" s="11"/>
      <c r="Y39" s="11"/>
      <c r="Z39" s="151">
        <f>29749407027-3495687561</f>
        <v>26253719466</v>
      </c>
      <c r="AA39" s="151"/>
      <c r="AB39" s="151"/>
      <c r="AC39" s="150"/>
      <c r="AD39" s="150"/>
      <c r="AE39" s="150"/>
      <c r="AF39" s="152">
        <v>51246961</v>
      </c>
      <c r="AG39" s="150"/>
      <c r="AH39" s="15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  <c r="AT39" s="150"/>
      <c r="AU39" s="150"/>
      <c r="AV39" s="150"/>
      <c r="AW39" s="150"/>
      <c r="AX39" s="150"/>
      <c r="AY39" s="150"/>
      <c r="AZ39" s="150"/>
      <c r="BA39" s="150"/>
      <c r="BB39" s="150"/>
      <c r="BC39" s="150"/>
      <c r="BD39" s="150"/>
      <c r="BE39" s="150"/>
      <c r="BF39" s="150"/>
      <c r="BG39" s="150"/>
      <c r="BH39" s="150"/>
      <c r="BI39" s="150"/>
      <c r="BJ39" s="150"/>
      <c r="BK39" s="150"/>
      <c r="BL39" s="150"/>
      <c r="BM39" s="150"/>
      <c r="BN39" s="150"/>
      <c r="BO39" s="150"/>
      <c r="BP39" s="150"/>
      <c r="BQ39" s="150"/>
      <c r="BR39" s="150"/>
      <c r="BS39" s="150"/>
      <c r="BT39" s="150"/>
      <c r="BU39" s="150"/>
      <c r="BV39" s="150"/>
      <c r="BW39" s="150"/>
      <c r="BX39" s="150"/>
      <c r="BY39" s="150"/>
      <c r="BZ39" s="150"/>
      <c r="CA39" s="150"/>
      <c r="CB39" s="150"/>
      <c r="CC39" s="150"/>
      <c r="CD39" s="150"/>
      <c r="CE39" s="150"/>
      <c r="CF39" s="150"/>
      <c r="CG39" s="150"/>
      <c r="CH39" s="150"/>
      <c r="CI39" s="150"/>
      <c r="CJ39" s="150"/>
      <c r="CK39" s="165">
        <f t="shared" si="0"/>
        <v>26304966427</v>
      </c>
      <c r="CL39" s="48" t="s">
        <v>79</v>
      </c>
    </row>
    <row r="40" spans="1:90" ht="49.5" customHeight="1" x14ac:dyDescent="0.2">
      <c r="A40" s="433"/>
      <c r="B40" s="362"/>
      <c r="C40" s="345" t="s">
        <v>318</v>
      </c>
      <c r="D40" s="178"/>
      <c r="E40" s="178" t="s">
        <v>818</v>
      </c>
      <c r="F40" s="178" t="s">
        <v>819</v>
      </c>
      <c r="G40" s="182">
        <v>270</v>
      </c>
      <c r="H40" s="178" t="s">
        <v>820</v>
      </c>
      <c r="I40" s="182">
        <v>240</v>
      </c>
      <c r="J40" s="214"/>
      <c r="K40" s="214"/>
      <c r="L40" s="182">
        <v>250</v>
      </c>
      <c r="M40" s="178"/>
      <c r="N40" s="178" t="s">
        <v>821</v>
      </c>
      <c r="O40" s="182">
        <v>270</v>
      </c>
      <c r="P40" s="178" t="s">
        <v>822</v>
      </c>
      <c r="Q40" s="182">
        <v>240</v>
      </c>
      <c r="R40" s="15"/>
      <c r="S40" s="218"/>
      <c r="T40" s="182">
        <v>100</v>
      </c>
      <c r="U40" s="151"/>
      <c r="V40" s="11"/>
      <c r="W40" s="11"/>
      <c r="X40" s="11"/>
      <c r="Y40" s="11"/>
      <c r="Z40" s="151"/>
      <c r="AA40" s="151"/>
      <c r="AB40" s="151"/>
      <c r="AC40" s="150"/>
      <c r="AD40" s="150"/>
      <c r="AE40" s="150"/>
      <c r="AF40" s="152"/>
      <c r="AG40" s="150"/>
      <c r="AH40" s="150"/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50"/>
      <c r="AW40" s="150"/>
      <c r="AX40" s="150"/>
      <c r="AY40" s="150"/>
      <c r="AZ40" s="150"/>
      <c r="BA40" s="150"/>
      <c r="BB40" s="150"/>
      <c r="BC40" s="150"/>
      <c r="BD40" s="150"/>
      <c r="BE40" s="150"/>
      <c r="BF40" s="150"/>
      <c r="BG40" s="150"/>
      <c r="BH40" s="150"/>
      <c r="BI40" s="150"/>
      <c r="BJ40" s="150"/>
      <c r="BK40" s="150"/>
      <c r="BL40" s="150"/>
      <c r="BM40" s="150"/>
      <c r="BN40" s="150"/>
      <c r="BO40" s="150"/>
      <c r="BP40" s="150"/>
      <c r="BQ40" s="150"/>
      <c r="BR40" s="150"/>
      <c r="BS40" s="150"/>
      <c r="BT40" s="150"/>
      <c r="BU40" s="150"/>
      <c r="BV40" s="150"/>
      <c r="BW40" s="150"/>
      <c r="BX40" s="150"/>
      <c r="BY40" s="150"/>
      <c r="BZ40" s="150"/>
      <c r="CA40" s="150"/>
      <c r="CB40" s="150"/>
      <c r="CC40" s="150"/>
      <c r="CD40" s="150"/>
      <c r="CE40" s="150"/>
      <c r="CF40" s="150"/>
      <c r="CG40" s="150"/>
      <c r="CH40" s="150"/>
      <c r="CI40" s="150"/>
      <c r="CJ40" s="150"/>
      <c r="CK40" s="165">
        <f t="shared" si="0"/>
        <v>0</v>
      </c>
      <c r="CL40" s="48" t="s">
        <v>79</v>
      </c>
    </row>
    <row r="41" spans="1:90" ht="49.5" customHeight="1" x14ac:dyDescent="0.2">
      <c r="A41" s="433"/>
      <c r="B41" s="346"/>
      <c r="C41" s="346"/>
      <c r="D41" s="178"/>
      <c r="E41" s="178" t="s">
        <v>823</v>
      </c>
      <c r="F41" s="178" t="s">
        <v>824</v>
      </c>
      <c r="G41" s="182">
        <v>4</v>
      </c>
      <c r="H41" s="178" t="s">
        <v>825</v>
      </c>
      <c r="I41" s="182">
        <v>4</v>
      </c>
      <c r="J41" s="214"/>
      <c r="K41" s="214"/>
      <c r="L41" s="182">
        <v>4</v>
      </c>
      <c r="M41" s="178"/>
      <c r="N41" s="178" t="s">
        <v>826</v>
      </c>
      <c r="O41" s="182">
        <v>4</v>
      </c>
      <c r="P41" s="178" t="s">
        <v>827</v>
      </c>
      <c r="Q41" s="182">
        <v>4</v>
      </c>
      <c r="R41" s="15"/>
      <c r="S41" s="214"/>
      <c r="T41" s="182">
        <v>4</v>
      </c>
      <c r="U41" s="151"/>
      <c r="V41" s="11"/>
      <c r="W41" s="11"/>
      <c r="X41" s="11"/>
      <c r="Y41" s="11"/>
      <c r="Z41" s="151">
        <v>13000000</v>
      </c>
      <c r="AA41" s="151"/>
      <c r="AB41" s="151"/>
      <c r="AC41" s="150"/>
      <c r="AD41" s="150"/>
      <c r="AE41" s="150"/>
      <c r="AF41" s="152"/>
      <c r="AG41" s="150"/>
      <c r="AH41" s="150"/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  <c r="AS41" s="150"/>
      <c r="AT41" s="150"/>
      <c r="AU41" s="150"/>
      <c r="AV41" s="150"/>
      <c r="AW41" s="150"/>
      <c r="AX41" s="150"/>
      <c r="AY41" s="150"/>
      <c r="AZ41" s="150"/>
      <c r="BA41" s="150"/>
      <c r="BB41" s="150"/>
      <c r="BC41" s="150"/>
      <c r="BD41" s="150"/>
      <c r="BE41" s="150"/>
      <c r="BF41" s="150"/>
      <c r="BG41" s="150"/>
      <c r="BH41" s="150"/>
      <c r="BI41" s="150"/>
      <c r="BJ41" s="150"/>
      <c r="BK41" s="150"/>
      <c r="BL41" s="150"/>
      <c r="BM41" s="150"/>
      <c r="BN41" s="150"/>
      <c r="BO41" s="150"/>
      <c r="BP41" s="150"/>
      <c r="BQ41" s="150"/>
      <c r="BR41" s="150"/>
      <c r="BS41" s="150"/>
      <c r="BT41" s="150"/>
      <c r="BU41" s="150"/>
      <c r="BV41" s="150"/>
      <c r="BW41" s="150"/>
      <c r="BX41" s="150"/>
      <c r="BY41" s="150"/>
      <c r="BZ41" s="150"/>
      <c r="CA41" s="150"/>
      <c r="CB41" s="150"/>
      <c r="CC41" s="150"/>
      <c r="CD41" s="150"/>
      <c r="CE41" s="150"/>
      <c r="CF41" s="150"/>
      <c r="CG41" s="150"/>
      <c r="CH41" s="150"/>
      <c r="CI41" s="150"/>
      <c r="CJ41" s="150"/>
      <c r="CK41" s="165">
        <f t="shared" si="0"/>
        <v>13000000</v>
      </c>
      <c r="CL41" s="48" t="s">
        <v>79</v>
      </c>
    </row>
    <row r="42" spans="1:90" ht="34.5" customHeight="1" x14ac:dyDescent="0.2">
      <c r="A42" s="433"/>
      <c r="B42" s="60"/>
      <c r="C42" s="61"/>
      <c r="D42" s="61"/>
      <c r="E42" s="61"/>
      <c r="F42" s="61"/>
      <c r="G42" s="61"/>
      <c r="H42" s="61"/>
      <c r="I42" s="61"/>
      <c r="J42" s="62"/>
      <c r="K42" s="62"/>
      <c r="L42" s="63"/>
      <c r="M42" s="63"/>
      <c r="N42" s="51"/>
      <c r="O42" s="50"/>
      <c r="P42" s="51"/>
      <c r="Q42" s="21">
        <f>SUM(Q32:Q41)</f>
        <v>5873</v>
      </c>
      <c r="R42" s="21">
        <f>SUM(R32:R41)</f>
        <v>0</v>
      </c>
      <c r="S42" s="21">
        <f t="shared" ref="S42:AB42" si="11">SUM(S32:S41)</f>
        <v>0</v>
      </c>
      <c r="T42" s="21">
        <f t="shared" si="11"/>
        <v>6996</v>
      </c>
      <c r="U42" s="21">
        <f t="shared" si="11"/>
        <v>0</v>
      </c>
      <c r="V42" s="21">
        <f>SUM(V32:V41)</f>
        <v>1000000000</v>
      </c>
      <c r="W42" s="21">
        <f t="shared" si="11"/>
        <v>400000000</v>
      </c>
      <c r="X42" s="21">
        <f t="shared" si="11"/>
        <v>0</v>
      </c>
      <c r="Y42" s="21"/>
      <c r="Z42" s="21">
        <f t="shared" si="11"/>
        <v>230172494937</v>
      </c>
      <c r="AA42" s="21">
        <f t="shared" si="11"/>
        <v>3068878750</v>
      </c>
      <c r="AB42" s="21">
        <f t="shared" si="11"/>
        <v>9629244696</v>
      </c>
      <c r="AC42" s="21">
        <f t="shared" ref="AC42:CG42" si="12">SUM(AC32:AC41)</f>
        <v>0</v>
      </c>
      <c r="AD42" s="21">
        <f t="shared" si="12"/>
        <v>0</v>
      </c>
      <c r="AE42" s="21">
        <f t="shared" si="12"/>
        <v>0</v>
      </c>
      <c r="AF42" s="21">
        <f t="shared" si="12"/>
        <v>51246961</v>
      </c>
      <c r="AG42" s="21">
        <f t="shared" si="12"/>
        <v>0</v>
      </c>
      <c r="AH42" s="21">
        <f t="shared" si="12"/>
        <v>0</v>
      </c>
      <c r="AI42" s="21">
        <f t="shared" si="12"/>
        <v>0</v>
      </c>
      <c r="AJ42" s="21">
        <f t="shared" si="12"/>
        <v>0</v>
      </c>
      <c r="AK42" s="21">
        <f t="shared" si="12"/>
        <v>0</v>
      </c>
      <c r="AL42" s="21">
        <f t="shared" si="12"/>
        <v>0</v>
      </c>
      <c r="AM42" s="21">
        <f t="shared" si="12"/>
        <v>0</v>
      </c>
      <c r="AN42" s="21">
        <f t="shared" si="12"/>
        <v>0</v>
      </c>
      <c r="AO42" s="21">
        <f t="shared" si="12"/>
        <v>0</v>
      </c>
      <c r="AP42" s="21">
        <f t="shared" si="12"/>
        <v>0</v>
      </c>
      <c r="AQ42" s="21">
        <f t="shared" si="12"/>
        <v>0</v>
      </c>
      <c r="AR42" s="21">
        <f t="shared" si="12"/>
        <v>0</v>
      </c>
      <c r="AS42" s="21">
        <f t="shared" si="12"/>
        <v>0</v>
      </c>
      <c r="AT42" s="21">
        <f t="shared" si="12"/>
        <v>0</v>
      </c>
      <c r="AU42" s="21">
        <f t="shared" si="12"/>
        <v>0</v>
      </c>
      <c r="AV42" s="21">
        <f t="shared" si="12"/>
        <v>0</v>
      </c>
      <c r="AW42" s="21">
        <f t="shared" si="12"/>
        <v>0</v>
      </c>
      <c r="AX42" s="21">
        <f t="shared" si="12"/>
        <v>0</v>
      </c>
      <c r="AY42" s="21">
        <f t="shared" si="12"/>
        <v>0</v>
      </c>
      <c r="AZ42" s="21">
        <f t="shared" si="12"/>
        <v>0</v>
      </c>
      <c r="BA42" s="21">
        <f t="shared" si="12"/>
        <v>0</v>
      </c>
      <c r="BB42" s="21">
        <f t="shared" si="12"/>
        <v>0</v>
      </c>
      <c r="BC42" s="21">
        <f t="shared" si="12"/>
        <v>0</v>
      </c>
      <c r="BD42" s="21">
        <f t="shared" si="12"/>
        <v>0</v>
      </c>
      <c r="BE42" s="21">
        <f t="shared" si="12"/>
        <v>0</v>
      </c>
      <c r="BF42" s="21">
        <f t="shared" si="12"/>
        <v>0</v>
      </c>
      <c r="BG42" s="21">
        <f t="shared" si="12"/>
        <v>0</v>
      </c>
      <c r="BH42" s="21">
        <f t="shared" si="12"/>
        <v>0</v>
      </c>
      <c r="BI42" s="21">
        <f t="shared" si="12"/>
        <v>0</v>
      </c>
      <c r="BJ42" s="21">
        <f t="shared" si="12"/>
        <v>0</v>
      </c>
      <c r="BK42" s="21">
        <f t="shared" si="12"/>
        <v>0</v>
      </c>
      <c r="BL42" s="21">
        <f t="shared" si="12"/>
        <v>0</v>
      </c>
      <c r="BM42" s="21">
        <f t="shared" si="12"/>
        <v>0</v>
      </c>
      <c r="BN42" s="21">
        <f t="shared" si="12"/>
        <v>0</v>
      </c>
      <c r="BO42" s="21">
        <f t="shared" si="12"/>
        <v>0</v>
      </c>
      <c r="BP42" s="21">
        <f t="shared" si="12"/>
        <v>0</v>
      </c>
      <c r="BQ42" s="21">
        <f t="shared" si="12"/>
        <v>0</v>
      </c>
      <c r="BR42" s="21">
        <f t="shared" si="12"/>
        <v>0</v>
      </c>
      <c r="BS42" s="21">
        <f t="shared" si="12"/>
        <v>0</v>
      </c>
      <c r="BT42" s="21">
        <f t="shared" si="12"/>
        <v>0</v>
      </c>
      <c r="BU42" s="21">
        <f t="shared" si="12"/>
        <v>0</v>
      </c>
      <c r="BV42" s="21">
        <f t="shared" si="12"/>
        <v>0</v>
      </c>
      <c r="BW42" s="21">
        <f t="shared" si="12"/>
        <v>0</v>
      </c>
      <c r="BX42" s="21">
        <f t="shared" si="12"/>
        <v>0</v>
      </c>
      <c r="BY42" s="21">
        <f t="shared" si="12"/>
        <v>0</v>
      </c>
      <c r="BZ42" s="21">
        <f t="shared" si="12"/>
        <v>0</v>
      </c>
      <c r="CA42" s="21">
        <f t="shared" si="12"/>
        <v>0</v>
      </c>
      <c r="CB42" s="21">
        <f t="shared" si="12"/>
        <v>0</v>
      </c>
      <c r="CC42" s="21">
        <f t="shared" si="12"/>
        <v>0</v>
      </c>
      <c r="CD42" s="21">
        <f t="shared" si="12"/>
        <v>0</v>
      </c>
      <c r="CE42" s="21">
        <f t="shared" si="12"/>
        <v>0</v>
      </c>
      <c r="CF42" s="21">
        <f t="shared" si="12"/>
        <v>0</v>
      </c>
      <c r="CG42" s="21">
        <f t="shared" si="12"/>
        <v>0</v>
      </c>
      <c r="CH42" s="21">
        <f>SUM(CH32:CH41)</f>
        <v>0</v>
      </c>
      <c r="CI42" s="21">
        <f>SUM(CI32:CI41)</f>
        <v>0</v>
      </c>
      <c r="CJ42" s="21">
        <f>SUM(CJ32:CJ41)</f>
        <v>0</v>
      </c>
      <c r="CK42" s="157">
        <f t="shared" si="0"/>
        <v>244321865344</v>
      </c>
      <c r="CL42" s="157">
        <f>SUM(CL32:CL41)</f>
        <v>0</v>
      </c>
    </row>
    <row r="43" spans="1:90" ht="34.5" customHeight="1" x14ac:dyDescent="0.2">
      <c r="A43" s="433"/>
      <c r="B43" s="285" t="s">
        <v>534</v>
      </c>
      <c r="C43" s="285" t="s">
        <v>548</v>
      </c>
      <c r="D43" s="316" t="s">
        <v>549</v>
      </c>
      <c r="E43" s="285" t="s">
        <v>631</v>
      </c>
      <c r="F43" s="285" t="s">
        <v>632</v>
      </c>
      <c r="G43" s="302" t="s">
        <v>633</v>
      </c>
      <c r="H43" s="302" t="s">
        <v>634</v>
      </c>
      <c r="I43" s="335">
        <v>0.6</v>
      </c>
      <c r="J43" s="314">
        <v>0.01</v>
      </c>
      <c r="K43" s="314">
        <v>0.01</v>
      </c>
      <c r="L43" s="335">
        <v>0.02</v>
      </c>
      <c r="M43" s="314">
        <v>0.02</v>
      </c>
      <c r="N43" s="333" t="s">
        <v>635</v>
      </c>
      <c r="O43" s="228" t="s">
        <v>636</v>
      </c>
      <c r="P43" s="175" t="s">
        <v>637</v>
      </c>
      <c r="Q43" s="214">
        <v>13</v>
      </c>
      <c r="R43" s="214">
        <v>13</v>
      </c>
      <c r="S43" s="214">
        <v>13</v>
      </c>
      <c r="T43" s="214">
        <v>13</v>
      </c>
      <c r="U43" s="214">
        <v>13</v>
      </c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69">
        <v>20317298.230700001</v>
      </c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0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2"/>
      <c r="BX43" s="214"/>
      <c r="BY43" s="214"/>
      <c r="BZ43" s="214"/>
      <c r="CA43" s="214"/>
      <c r="CB43" s="214"/>
      <c r="CC43" s="214"/>
      <c r="CD43" s="214"/>
      <c r="CE43" s="214"/>
      <c r="CF43" s="214"/>
      <c r="CG43" s="214"/>
      <c r="CH43" s="214"/>
      <c r="CI43" s="214"/>
      <c r="CJ43" s="214"/>
      <c r="CK43" s="165">
        <f t="shared" si="0"/>
        <v>20317298.230700001</v>
      </c>
      <c r="CL43" s="155" t="s">
        <v>836</v>
      </c>
    </row>
    <row r="44" spans="1:90" ht="34.5" customHeight="1" x14ac:dyDescent="0.2">
      <c r="A44" s="433"/>
      <c r="B44" s="288"/>
      <c r="C44" s="288"/>
      <c r="D44" s="297"/>
      <c r="E44" s="288"/>
      <c r="F44" s="288"/>
      <c r="G44" s="306"/>
      <c r="H44" s="306"/>
      <c r="I44" s="336"/>
      <c r="J44" s="322"/>
      <c r="K44" s="322"/>
      <c r="L44" s="336"/>
      <c r="M44" s="322"/>
      <c r="N44" s="334"/>
      <c r="O44" s="229" t="s">
        <v>638</v>
      </c>
      <c r="P44" s="175" t="s">
        <v>639</v>
      </c>
      <c r="Q44" s="214">
        <v>24</v>
      </c>
      <c r="R44" s="214">
        <v>27</v>
      </c>
      <c r="S44" s="214">
        <v>27</v>
      </c>
      <c r="T44" s="214">
        <v>27</v>
      </c>
      <c r="U44" s="214">
        <v>27</v>
      </c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69">
        <v>20317298.230700001</v>
      </c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0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2"/>
      <c r="BX44" s="214"/>
      <c r="BY44" s="214"/>
      <c r="BZ44" s="214"/>
      <c r="CA44" s="214"/>
      <c r="CB44" s="214"/>
      <c r="CC44" s="214"/>
      <c r="CD44" s="214"/>
      <c r="CE44" s="214"/>
      <c r="CF44" s="214"/>
      <c r="CG44" s="214"/>
      <c r="CH44" s="214"/>
      <c r="CI44" s="214"/>
      <c r="CJ44" s="214"/>
      <c r="CK44" s="165">
        <f t="shared" si="0"/>
        <v>20317298.230700001</v>
      </c>
      <c r="CL44" s="155" t="s">
        <v>836</v>
      </c>
    </row>
    <row r="45" spans="1:90" ht="34.5" customHeight="1" x14ac:dyDescent="0.2">
      <c r="A45" s="433"/>
      <c r="B45" s="288"/>
      <c r="C45" s="288"/>
      <c r="D45" s="297"/>
      <c r="E45" s="288"/>
      <c r="F45" s="288"/>
      <c r="G45" s="306"/>
      <c r="H45" s="306"/>
      <c r="I45" s="336"/>
      <c r="J45" s="322"/>
      <c r="K45" s="322"/>
      <c r="L45" s="336"/>
      <c r="M45" s="322"/>
      <c r="N45" s="334"/>
      <c r="O45" s="217" t="s">
        <v>640</v>
      </c>
      <c r="P45" s="175" t="s">
        <v>641</v>
      </c>
      <c r="Q45" s="218">
        <v>0.7</v>
      </c>
      <c r="R45" s="218">
        <v>0.8</v>
      </c>
      <c r="S45" s="218">
        <v>0.8</v>
      </c>
      <c r="T45" s="218">
        <v>0.8</v>
      </c>
      <c r="U45" s="218">
        <v>0.8</v>
      </c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69">
        <v>20317298.230700001</v>
      </c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0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2"/>
      <c r="BX45" s="214"/>
      <c r="BY45" s="214"/>
      <c r="BZ45" s="214"/>
      <c r="CA45" s="214"/>
      <c r="CB45" s="214"/>
      <c r="CC45" s="214"/>
      <c r="CD45" s="214"/>
      <c r="CE45" s="214"/>
      <c r="CF45" s="214"/>
      <c r="CG45" s="214"/>
      <c r="CH45" s="214"/>
      <c r="CI45" s="214"/>
      <c r="CJ45" s="214"/>
      <c r="CK45" s="165">
        <f t="shared" si="0"/>
        <v>20317298.230700001</v>
      </c>
      <c r="CL45" s="155" t="s">
        <v>836</v>
      </c>
    </row>
    <row r="46" spans="1:90" ht="34.5" customHeight="1" x14ac:dyDescent="0.2">
      <c r="A46" s="433"/>
      <c r="B46" s="288"/>
      <c r="C46" s="288"/>
      <c r="D46" s="297"/>
      <c r="E46" s="288"/>
      <c r="F46" s="288"/>
      <c r="G46" s="303"/>
      <c r="H46" s="303"/>
      <c r="I46" s="337"/>
      <c r="J46" s="315"/>
      <c r="K46" s="315"/>
      <c r="L46" s="337"/>
      <c r="M46" s="315"/>
      <c r="N46" s="334"/>
      <c r="O46" s="217" t="s">
        <v>642</v>
      </c>
      <c r="P46" s="175" t="s">
        <v>643</v>
      </c>
      <c r="Q46" s="214">
        <v>13</v>
      </c>
      <c r="R46" s="214">
        <v>13</v>
      </c>
      <c r="S46" s="214">
        <v>13</v>
      </c>
      <c r="T46" s="214">
        <v>13</v>
      </c>
      <c r="U46" s="214">
        <v>13</v>
      </c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69">
        <v>20317298.230700001</v>
      </c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0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2"/>
      <c r="BX46" s="214"/>
      <c r="BY46" s="214"/>
      <c r="BZ46" s="214"/>
      <c r="CA46" s="214"/>
      <c r="CB46" s="214"/>
      <c r="CC46" s="214"/>
      <c r="CD46" s="214"/>
      <c r="CE46" s="214"/>
      <c r="CF46" s="214"/>
      <c r="CG46" s="214"/>
      <c r="CH46" s="214"/>
      <c r="CI46" s="214"/>
      <c r="CJ46" s="214"/>
      <c r="CK46" s="165">
        <f t="shared" si="0"/>
        <v>20317298.230700001</v>
      </c>
      <c r="CL46" s="155" t="s">
        <v>836</v>
      </c>
    </row>
    <row r="47" spans="1:90" ht="34.5" customHeight="1" x14ac:dyDescent="0.2">
      <c r="A47" s="433"/>
      <c r="B47" s="288"/>
      <c r="C47" s="288"/>
      <c r="D47" s="297"/>
      <c r="E47" s="288"/>
      <c r="F47" s="288"/>
      <c r="G47" s="285" t="s">
        <v>644</v>
      </c>
      <c r="H47" s="302" t="s">
        <v>645</v>
      </c>
      <c r="I47" s="342">
        <v>0.97199999999999998</v>
      </c>
      <c r="J47" s="339">
        <v>0.97199999999999998</v>
      </c>
      <c r="K47" s="339">
        <v>0.97499999999999998</v>
      </c>
      <c r="L47" s="342">
        <v>9.8000000000000004E-2</v>
      </c>
      <c r="M47" s="339">
        <v>9.8000000000000004E-2</v>
      </c>
      <c r="N47" s="334"/>
      <c r="O47" s="217" t="s">
        <v>646</v>
      </c>
      <c r="P47" s="175" t="s">
        <v>647</v>
      </c>
      <c r="Q47" s="214">
        <v>13</v>
      </c>
      <c r="R47" s="214">
        <v>13</v>
      </c>
      <c r="S47" s="214">
        <v>13</v>
      </c>
      <c r="T47" s="214">
        <v>13</v>
      </c>
      <c r="U47" s="214">
        <v>13</v>
      </c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69">
        <v>20317298.230700001</v>
      </c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0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2"/>
      <c r="BX47" s="214"/>
      <c r="BY47" s="214"/>
      <c r="BZ47" s="214"/>
      <c r="CA47" s="214"/>
      <c r="CB47" s="214"/>
      <c r="CC47" s="214"/>
      <c r="CD47" s="214"/>
      <c r="CE47" s="214"/>
      <c r="CF47" s="214"/>
      <c r="CG47" s="214"/>
      <c r="CH47" s="214"/>
      <c r="CI47" s="214"/>
      <c r="CJ47" s="214"/>
      <c r="CK47" s="165">
        <f t="shared" si="0"/>
        <v>20317298.230700001</v>
      </c>
      <c r="CL47" s="155" t="s">
        <v>836</v>
      </c>
    </row>
    <row r="48" spans="1:90" ht="34.5" customHeight="1" x14ac:dyDescent="0.2">
      <c r="A48" s="433"/>
      <c r="B48" s="288"/>
      <c r="C48" s="288"/>
      <c r="D48" s="297"/>
      <c r="E48" s="288"/>
      <c r="F48" s="288"/>
      <c r="G48" s="288"/>
      <c r="H48" s="306"/>
      <c r="I48" s="343"/>
      <c r="J48" s="340"/>
      <c r="K48" s="340"/>
      <c r="L48" s="343"/>
      <c r="M48" s="340"/>
      <c r="N48" s="334"/>
      <c r="O48" s="217" t="s">
        <v>648</v>
      </c>
      <c r="P48" s="175" t="s">
        <v>649</v>
      </c>
      <c r="Q48" s="218">
        <v>0.5</v>
      </c>
      <c r="R48" s="218">
        <v>0.1</v>
      </c>
      <c r="S48" s="218">
        <v>0.2</v>
      </c>
      <c r="T48" s="218">
        <v>0.2</v>
      </c>
      <c r="U48" s="218">
        <v>0.2</v>
      </c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69">
        <v>20317298.230700001</v>
      </c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0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2"/>
      <c r="BX48" s="214"/>
      <c r="BY48" s="214"/>
      <c r="BZ48" s="214"/>
      <c r="CA48" s="214"/>
      <c r="CB48" s="214"/>
      <c r="CC48" s="214"/>
      <c r="CD48" s="214"/>
      <c r="CE48" s="214"/>
      <c r="CF48" s="214"/>
      <c r="CG48" s="214"/>
      <c r="CH48" s="214"/>
      <c r="CI48" s="214"/>
      <c r="CJ48" s="214"/>
      <c r="CK48" s="165">
        <f t="shared" si="0"/>
        <v>20317298.230700001</v>
      </c>
      <c r="CL48" s="155" t="s">
        <v>836</v>
      </c>
    </row>
    <row r="49" spans="1:90" ht="34.5" customHeight="1" x14ac:dyDescent="0.2">
      <c r="A49" s="433"/>
      <c r="B49" s="288"/>
      <c r="C49" s="288"/>
      <c r="D49" s="297"/>
      <c r="E49" s="288"/>
      <c r="F49" s="288"/>
      <c r="G49" s="288"/>
      <c r="H49" s="306"/>
      <c r="I49" s="343"/>
      <c r="J49" s="340"/>
      <c r="K49" s="340"/>
      <c r="L49" s="343"/>
      <c r="M49" s="340"/>
      <c r="N49" s="334"/>
      <c r="O49" s="217" t="s">
        <v>650</v>
      </c>
      <c r="P49" s="175" t="s">
        <v>639</v>
      </c>
      <c r="Q49" s="214">
        <v>24</v>
      </c>
      <c r="R49" s="214">
        <v>27</v>
      </c>
      <c r="S49" s="214">
        <v>27</v>
      </c>
      <c r="T49" s="214">
        <v>27</v>
      </c>
      <c r="U49" s="214">
        <v>27</v>
      </c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69">
        <v>20317298.230700001</v>
      </c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0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2"/>
      <c r="BX49" s="214"/>
      <c r="BY49" s="214"/>
      <c r="BZ49" s="214"/>
      <c r="CA49" s="214"/>
      <c r="CB49" s="214"/>
      <c r="CC49" s="214"/>
      <c r="CD49" s="214"/>
      <c r="CE49" s="214"/>
      <c r="CF49" s="214"/>
      <c r="CG49" s="214"/>
      <c r="CH49" s="214"/>
      <c r="CI49" s="214"/>
      <c r="CJ49" s="214"/>
      <c r="CK49" s="165">
        <f t="shared" si="0"/>
        <v>20317298.230700001</v>
      </c>
      <c r="CL49" s="155" t="s">
        <v>836</v>
      </c>
    </row>
    <row r="50" spans="1:90" ht="34.5" customHeight="1" x14ac:dyDescent="0.2">
      <c r="A50" s="433"/>
      <c r="B50" s="288"/>
      <c r="C50" s="288"/>
      <c r="D50" s="297"/>
      <c r="E50" s="288"/>
      <c r="F50" s="288"/>
      <c r="G50" s="288"/>
      <c r="H50" s="306"/>
      <c r="I50" s="343"/>
      <c r="J50" s="340"/>
      <c r="K50" s="340"/>
      <c r="L50" s="343"/>
      <c r="M50" s="340"/>
      <c r="N50" s="334"/>
      <c r="O50" s="217" t="s">
        <v>651</v>
      </c>
      <c r="P50" s="175" t="s">
        <v>652</v>
      </c>
      <c r="Q50" s="214">
        <v>13</v>
      </c>
      <c r="R50" s="214">
        <v>13</v>
      </c>
      <c r="S50" s="214">
        <v>13</v>
      </c>
      <c r="T50" s="214">
        <v>13</v>
      </c>
      <c r="U50" s="214">
        <v>13</v>
      </c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69">
        <v>20317298.230700001</v>
      </c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0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2"/>
      <c r="BX50" s="214"/>
      <c r="BY50" s="214"/>
      <c r="BZ50" s="214"/>
      <c r="CA50" s="214"/>
      <c r="CB50" s="214"/>
      <c r="CC50" s="214"/>
      <c r="CD50" s="214"/>
      <c r="CE50" s="214"/>
      <c r="CF50" s="214"/>
      <c r="CG50" s="214"/>
      <c r="CH50" s="214"/>
      <c r="CI50" s="214"/>
      <c r="CJ50" s="214"/>
      <c r="CK50" s="165">
        <f t="shared" si="0"/>
        <v>20317298.230700001</v>
      </c>
      <c r="CL50" s="155" t="s">
        <v>836</v>
      </c>
    </row>
    <row r="51" spans="1:90" ht="34.5" customHeight="1" x14ac:dyDescent="0.2">
      <c r="A51" s="433"/>
      <c r="B51" s="288"/>
      <c r="C51" s="288"/>
      <c r="D51" s="297"/>
      <c r="E51" s="288"/>
      <c r="F51" s="288"/>
      <c r="G51" s="286"/>
      <c r="H51" s="303"/>
      <c r="I51" s="344"/>
      <c r="J51" s="341"/>
      <c r="K51" s="341"/>
      <c r="L51" s="344"/>
      <c r="M51" s="341"/>
      <c r="N51" s="334"/>
      <c r="O51" s="217" t="s">
        <v>653</v>
      </c>
      <c r="P51" s="175" t="s">
        <v>639</v>
      </c>
      <c r="Q51" s="214">
        <v>24</v>
      </c>
      <c r="R51" s="214">
        <v>25</v>
      </c>
      <c r="S51" s="214">
        <v>25</v>
      </c>
      <c r="T51" s="214">
        <v>25</v>
      </c>
      <c r="U51" s="214">
        <v>25</v>
      </c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69">
        <v>20317298.230700001</v>
      </c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0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2"/>
      <c r="BX51" s="214"/>
      <c r="BY51" s="214"/>
      <c r="BZ51" s="214"/>
      <c r="CA51" s="214"/>
      <c r="CB51" s="214"/>
      <c r="CC51" s="214"/>
      <c r="CD51" s="214"/>
      <c r="CE51" s="214"/>
      <c r="CF51" s="214"/>
      <c r="CG51" s="214"/>
      <c r="CH51" s="214"/>
      <c r="CI51" s="214"/>
      <c r="CJ51" s="214"/>
      <c r="CK51" s="165">
        <f t="shared" si="0"/>
        <v>20317298.230700001</v>
      </c>
      <c r="CL51" s="155" t="s">
        <v>836</v>
      </c>
    </row>
    <row r="52" spans="1:90" ht="34.5" customHeight="1" x14ac:dyDescent="0.2">
      <c r="A52" s="433"/>
      <c r="B52" s="288"/>
      <c r="C52" s="288"/>
      <c r="D52" s="297"/>
      <c r="E52" s="288"/>
      <c r="F52" s="288"/>
      <c r="G52" s="285" t="s">
        <v>654</v>
      </c>
      <c r="H52" s="302" t="s">
        <v>655</v>
      </c>
      <c r="I52" s="335">
        <v>0.75</v>
      </c>
      <c r="J52" s="314">
        <v>0.75</v>
      </c>
      <c r="K52" s="314">
        <v>0.75</v>
      </c>
      <c r="L52" s="335">
        <v>0.8</v>
      </c>
      <c r="M52" s="314">
        <v>0.8</v>
      </c>
      <c r="N52" s="334"/>
      <c r="O52" s="217" t="s">
        <v>656</v>
      </c>
      <c r="P52" s="175" t="s">
        <v>657</v>
      </c>
      <c r="Q52" s="214">
        <v>13</v>
      </c>
      <c r="R52" s="214">
        <v>13</v>
      </c>
      <c r="S52" s="214">
        <v>13</v>
      </c>
      <c r="T52" s="214">
        <v>13</v>
      </c>
      <c r="U52" s="214">
        <v>13</v>
      </c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69">
        <v>20317298.230700001</v>
      </c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0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2"/>
      <c r="BX52" s="214"/>
      <c r="BY52" s="214"/>
      <c r="BZ52" s="214"/>
      <c r="CA52" s="214"/>
      <c r="CB52" s="214"/>
      <c r="CC52" s="214"/>
      <c r="CD52" s="214"/>
      <c r="CE52" s="214"/>
      <c r="CF52" s="214"/>
      <c r="CG52" s="214"/>
      <c r="CH52" s="214"/>
      <c r="CI52" s="214"/>
      <c r="CJ52" s="214"/>
      <c r="CK52" s="165">
        <f t="shared" si="0"/>
        <v>20317298.230700001</v>
      </c>
      <c r="CL52" s="155" t="s">
        <v>836</v>
      </c>
    </row>
    <row r="53" spans="1:90" ht="34.5" customHeight="1" x14ac:dyDescent="0.2">
      <c r="A53" s="433"/>
      <c r="B53" s="288"/>
      <c r="C53" s="288"/>
      <c r="D53" s="297"/>
      <c r="E53" s="288"/>
      <c r="F53" s="288"/>
      <c r="G53" s="288"/>
      <c r="H53" s="306"/>
      <c r="I53" s="336"/>
      <c r="J53" s="322"/>
      <c r="K53" s="322"/>
      <c r="L53" s="336"/>
      <c r="M53" s="322"/>
      <c r="N53" s="334"/>
      <c r="O53" s="217" t="s">
        <v>658</v>
      </c>
      <c r="P53" s="175" t="s">
        <v>659</v>
      </c>
      <c r="Q53" s="214">
        <v>13</v>
      </c>
      <c r="R53" s="214">
        <v>13</v>
      </c>
      <c r="S53" s="214">
        <v>13</v>
      </c>
      <c r="T53" s="214">
        <v>13</v>
      </c>
      <c r="U53" s="214">
        <v>13</v>
      </c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69">
        <v>20317298.230700001</v>
      </c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0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2"/>
      <c r="BX53" s="214"/>
      <c r="BY53" s="214"/>
      <c r="BZ53" s="214"/>
      <c r="CA53" s="214"/>
      <c r="CB53" s="214"/>
      <c r="CC53" s="214"/>
      <c r="CD53" s="214"/>
      <c r="CE53" s="214"/>
      <c r="CF53" s="214"/>
      <c r="CG53" s="214"/>
      <c r="CH53" s="214"/>
      <c r="CI53" s="214"/>
      <c r="CJ53" s="214"/>
      <c r="CK53" s="165">
        <f t="shared" si="0"/>
        <v>20317298.230700001</v>
      </c>
      <c r="CL53" s="155" t="s">
        <v>836</v>
      </c>
    </row>
    <row r="54" spans="1:90" ht="34.5" customHeight="1" x14ac:dyDescent="0.2">
      <c r="A54" s="433"/>
      <c r="B54" s="288"/>
      <c r="C54" s="288"/>
      <c r="D54" s="297"/>
      <c r="E54" s="288"/>
      <c r="F54" s="288"/>
      <c r="G54" s="288"/>
      <c r="H54" s="306"/>
      <c r="I54" s="336"/>
      <c r="J54" s="322"/>
      <c r="K54" s="322"/>
      <c r="L54" s="336"/>
      <c r="M54" s="322"/>
      <c r="N54" s="334"/>
      <c r="O54" s="217" t="s">
        <v>660</v>
      </c>
      <c r="P54" s="175" t="s">
        <v>661</v>
      </c>
      <c r="Q54" s="214">
        <v>18</v>
      </c>
      <c r="R54" s="214">
        <v>18</v>
      </c>
      <c r="S54" s="214">
        <v>18</v>
      </c>
      <c r="T54" s="214">
        <v>18</v>
      </c>
      <c r="U54" s="214">
        <v>18</v>
      </c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69">
        <v>20317298.230700001</v>
      </c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0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2"/>
      <c r="BX54" s="214"/>
      <c r="BY54" s="214"/>
      <c r="BZ54" s="214"/>
      <c r="CA54" s="214"/>
      <c r="CB54" s="214"/>
      <c r="CC54" s="214"/>
      <c r="CD54" s="214"/>
      <c r="CE54" s="214"/>
      <c r="CF54" s="214"/>
      <c r="CG54" s="214"/>
      <c r="CH54" s="214"/>
      <c r="CI54" s="214"/>
      <c r="CJ54" s="214"/>
      <c r="CK54" s="165">
        <f t="shared" si="0"/>
        <v>20317298.230700001</v>
      </c>
      <c r="CL54" s="155" t="s">
        <v>836</v>
      </c>
    </row>
    <row r="55" spans="1:90" ht="34.5" customHeight="1" x14ac:dyDescent="0.2">
      <c r="A55" s="433"/>
      <c r="B55" s="288"/>
      <c r="C55" s="288"/>
      <c r="D55" s="297"/>
      <c r="E55" s="286"/>
      <c r="F55" s="286"/>
      <c r="G55" s="286"/>
      <c r="H55" s="303"/>
      <c r="I55" s="337"/>
      <c r="J55" s="315"/>
      <c r="K55" s="315"/>
      <c r="L55" s="337"/>
      <c r="M55" s="315"/>
      <c r="N55" s="338"/>
      <c r="O55" s="217" t="s">
        <v>662</v>
      </c>
      <c r="P55" s="175" t="s">
        <v>659</v>
      </c>
      <c r="Q55" s="214">
        <v>13</v>
      </c>
      <c r="R55" s="214">
        <v>13</v>
      </c>
      <c r="S55" s="214">
        <v>13</v>
      </c>
      <c r="T55" s="214">
        <v>13</v>
      </c>
      <c r="U55" s="214">
        <v>13</v>
      </c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69">
        <v>20317298.230700001</v>
      </c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0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2"/>
      <c r="BX55" s="214"/>
      <c r="BY55" s="214"/>
      <c r="BZ55" s="214"/>
      <c r="CA55" s="214"/>
      <c r="CB55" s="214"/>
      <c r="CC55" s="214"/>
      <c r="CD55" s="214"/>
      <c r="CE55" s="214"/>
      <c r="CF55" s="214"/>
      <c r="CG55" s="214"/>
      <c r="CH55" s="214"/>
      <c r="CI55" s="214"/>
      <c r="CJ55" s="214"/>
      <c r="CK55" s="165">
        <f t="shared" si="0"/>
        <v>20317298.230700001</v>
      </c>
      <c r="CL55" s="155" t="s">
        <v>836</v>
      </c>
    </row>
    <row r="56" spans="1:90" ht="34.5" customHeight="1" x14ac:dyDescent="0.2">
      <c r="A56" s="433"/>
      <c r="B56" s="288"/>
      <c r="C56" s="288"/>
      <c r="D56" s="297"/>
      <c r="E56" s="285" t="s">
        <v>663</v>
      </c>
      <c r="F56" s="316" t="s">
        <v>664</v>
      </c>
      <c r="G56" s="429" t="s">
        <v>665</v>
      </c>
      <c r="H56" s="439" t="s">
        <v>666</v>
      </c>
      <c r="I56" s="323">
        <v>0.1</v>
      </c>
      <c r="J56" s="314">
        <v>0.1</v>
      </c>
      <c r="K56" s="314">
        <v>0.1</v>
      </c>
      <c r="L56" s="323">
        <v>0.1</v>
      </c>
      <c r="M56" s="314">
        <v>0.1</v>
      </c>
      <c r="N56" s="285" t="s">
        <v>667</v>
      </c>
      <c r="O56" s="230" t="s">
        <v>668</v>
      </c>
      <c r="P56" s="231" t="s">
        <v>669</v>
      </c>
      <c r="Q56" s="214">
        <v>13</v>
      </c>
      <c r="R56" s="214">
        <v>13</v>
      </c>
      <c r="S56" s="214">
        <v>13</v>
      </c>
      <c r="T56" s="214">
        <v>13</v>
      </c>
      <c r="U56" s="214">
        <v>13</v>
      </c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69">
        <v>36020600.75</v>
      </c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0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2"/>
      <c r="BX56" s="214"/>
      <c r="BY56" s="214"/>
      <c r="BZ56" s="214"/>
      <c r="CA56" s="214"/>
      <c r="CB56" s="214"/>
      <c r="CC56" s="214"/>
      <c r="CD56" s="214"/>
      <c r="CE56" s="214"/>
      <c r="CF56" s="214"/>
      <c r="CG56" s="214"/>
      <c r="CH56" s="214"/>
      <c r="CI56" s="214"/>
      <c r="CJ56" s="214"/>
      <c r="CK56" s="165">
        <f t="shared" si="0"/>
        <v>36020600.75</v>
      </c>
      <c r="CL56" s="155" t="s">
        <v>836</v>
      </c>
    </row>
    <row r="57" spans="1:90" ht="34.5" customHeight="1" x14ac:dyDescent="0.2">
      <c r="A57" s="433"/>
      <c r="B57" s="288"/>
      <c r="C57" s="288"/>
      <c r="D57" s="297"/>
      <c r="E57" s="288"/>
      <c r="F57" s="297"/>
      <c r="G57" s="430"/>
      <c r="H57" s="440"/>
      <c r="I57" s="324"/>
      <c r="J57" s="322"/>
      <c r="K57" s="322"/>
      <c r="L57" s="324"/>
      <c r="M57" s="322"/>
      <c r="N57" s="288"/>
      <c r="O57" s="231" t="s">
        <v>670</v>
      </c>
      <c r="P57" s="231" t="s">
        <v>671</v>
      </c>
      <c r="Q57" s="214">
        <v>13</v>
      </c>
      <c r="R57" s="214">
        <v>13</v>
      </c>
      <c r="S57" s="214">
        <v>13</v>
      </c>
      <c r="T57" s="214">
        <v>13</v>
      </c>
      <c r="U57" s="214">
        <v>13</v>
      </c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69">
        <v>36020600.75</v>
      </c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0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2"/>
      <c r="BX57" s="214"/>
      <c r="BY57" s="214"/>
      <c r="BZ57" s="214"/>
      <c r="CA57" s="214"/>
      <c r="CB57" s="214"/>
      <c r="CC57" s="214"/>
      <c r="CD57" s="214"/>
      <c r="CE57" s="214"/>
      <c r="CF57" s="214"/>
      <c r="CG57" s="214"/>
      <c r="CH57" s="214"/>
      <c r="CI57" s="214"/>
      <c r="CJ57" s="214"/>
      <c r="CK57" s="165">
        <f t="shared" si="0"/>
        <v>36020600.75</v>
      </c>
      <c r="CL57" s="155" t="s">
        <v>836</v>
      </c>
    </row>
    <row r="58" spans="1:90" ht="34.5" customHeight="1" x14ac:dyDescent="0.2">
      <c r="A58" s="433"/>
      <c r="B58" s="288"/>
      <c r="C58" s="288"/>
      <c r="D58" s="297"/>
      <c r="E58" s="288"/>
      <c r="F58" s="297"/>
      <c r="G58" s="430"/>
      <c r="H58" s="440"/>
      <c r="I58" s="324"/>
      <c r="J58" s="322"/>
      <c r="K58" s="322"/>
      <c r="L58" s="324"/>
      <c r="M58" s="322"/>
      <c r="N58" s="288"/>
      <c r="O58" s="231" t="s">
        <v>672</v>
      </c>
      <c r="P58" s="231" t="s">
        <v>673</v>
      </c>
      <c r="Q58" s="214">
        <v>13</v>
      </c>
      <c r="R58" s="214">
        <v>13</v>
      </c>
      <c r="S58" s="214">
        <v>13</v>
      </c>
      <c r="T58" s="214">
        <v>13</v>
      </c>
      <c r="U58" s="214">
        <v>13</v>
      </c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69">
        <v>36020600.75</v>
      </c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0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2"/>
      <c r="BX58" s="214"/>
      <c r="BY58" s="214"/>
      <c r="BZ58" s="214"/>
      <c r="CA58" s="214"/>
      <c r="CB58" s="214"/>
      <c r="CC58" s="214"/>
      <c r="CD58" s="214"/>
      <c r="CE58" s="214"/>
      <c r="CF58" s="214"/>
      <c r="CG58" s="214"/>
      <c r="CH58" s="214"/>
      <c r="CI58" s="214"/>
      <c r="CJ58" s="214"/>
      <c r="CK58" s="165">
        <f t="shared" si="0"/>
        <v>36020600.75</v>
      </c>
      <c r="CL58" s="155" t="s">
        <v>836</v>
      </c>
    </row>
    <row r="59" spans="1:90" ht="34.5" customHeight="1" x14ac:dyDescent="0.2">
      <c r="A59" s="433"/>
      <c r="B59" s="288"/>
      <c r="C59" s="288"/>
      <c r="D59" s="297"/>
      <c r="E59" s="288"/>
      <c r="F59" s="297"/>
      <c r="G59" s="431"/>
      <c r="H59" s="441"/>
      <c r="I59" s="325"/>
      <c r="J59" s="315"/>
      <c r="K59" s="315"/>
      <c r="L59" s="325"/>
      <c r="M59" s="315"/>
      <c r="N59" s="288"/>
      <c r="O59" s="231" t="s">
        <v>674</v>
      </c>
      <c r="P59" s="231" t="s">
        <v>675</v>
      </c>
      <c r="Q59" s="214">
        <v>13</v>
      </c>
      <c r="R59" s="214">
        <v>13</v>
      </c>
      <c r="S59" s="214">
        <v>13</v>
      </c>
      <c r="T59" s="214">
        <v>13</v>
      </c>
      <c r="U59" s="214">
        <v>13</v>
      </c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69">
        <v>36020600.75</v>
      </c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0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2"/>
      <c r="BX59" s="214"/>
      <c r="BY59" s="214"/>
      <c r="BZ59" s="214"/>
      <c r="CA59" s="214"/>
      <c r="CB59" s="214"/>
      <c r="CC59" s="214"/>
      <c r="CD59" s="214"/>
      <c r="CE59" s="214"/>
      <c r="CF59" s="214"/>
      <c r="CG59" s="214"/>
      <c r="CH59" s="214"/>
      <c r="CI59" s="214"/>
      <c r="CJ59" s="214"/>
      <c r="CK59" s="165">
        <f t="shared" si="0"/>
        <v>36020600.75</v>
      </c>
      <c r="CL59" s="155" t="s">
        <v>836</v>
      </c>
    </row>
    <row r="60" spans="1:90" ht="34.5" customHeight="1" x14ac:dyDescent="0.2">
      <c r="A60" s="433"/>
      <c r="B60" s="288"/>
      <c r="C60" s="288"/>
      <c r="D60" s="297"/>
      <c r="E60" s="288"/>
      <c r="F60" s="297"/>
      <c r="G60" s="232" t="s">
        <v>676</v>
      </c>
      <c r="H60" s="233" t="s">
        <v>677</v>
      </c>
      <c r="I60" s="234">
        <v>0</v>
      </c>
      <c r="J60" s="218">
        <v>1</v>
      </c>
      <c r="K60" s="218"/>
      <c r="L60" s="235"/>
      <c r="M60" s="218"/>
      <c r="N60" s="288"/>
      <c r="O60" s="329" t="s">
        <v>678</v>
      </c>
      <c r="P60" s="329" t="s">
        <v>679</v>
      </c>
      <c r="Q60" s="314">
        <v>0.8</v>
      </c>
      <c r="R60" s="314">
        <v>0.9</v>
      </c>
      <c r="S60" s="314">
        <v>0.9</v>
      </c>
      <c r="T60" s="314">
        <v>0.9</v>
      </c>
      <c r="U60" s="314">
        <v>0.9</v>
      </c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69">
        <v>36020600.75</v>
      </c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0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2"/>
      <c r="BX60" s="214"/>
      <c r="BY60" s="214"/>
      <c r="BZ60" s="214"/>
      <c r="CA60" s="214"/>
      <c r="CB60" s="214"/>
      <c r="CC60" s="214"/>
      <c r="CD60" s="214"/>
      <c r="CE60" s="214"/>
      <c r="CF60" s="214"/>
      <c r="CG60" s="214"/>
      <c r="CH60" s="214"/>
      <c r="CI60" s="214"/>
      <c r="CJ60" s="214"/>
      <c r="CK60" s="165">
        <f t="shared" si="0"/>
        <v>36020600.75</v>
      </c>
      <c r="CL60" s="155" t="s">
        <v>836</v>
      </c>
    </row>
    <row r="61" spans="1:90" ht="34.5" customHeight="1" x14ac:dyDescent="0.2">
      <c r="A61" s="433"/>
      <c r="B61" s="288"/>
      <c r="C61" s="288"/>
      <c r="D61" s="297"/>
      <c r="E61" s="288"/>
      <c r="F61" s="297"/>
      <c r="G61" s="236" t="s">
        <v>680</v>
      </c>
      <c r="H61" s="237" t="s">
        <v>677</v>
      </c>
      <c r="I61" s="234">
        <v>0</v>
      </c>
      <c r="J61" s="218">
        <v>1</v>
      </c>
      <c r="K61" s="218"/>
      <c r="L61" s="235"/>
      <c r="M61" s="218"/>
      <c r="N61" s="288"/>
      <c r="O61" s="330"/>
      <c r="P61" s="330"/>
      <c r="Q61" s="315"/>
      <c r="R61" s="315"/>
      <c r="S61" s="315"/>
      <c r="T61" s="315"/>
      <c r="U61" s="315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69">
        <v>36020600.75</v>
      </c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0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2"/>
      <c r="BX61" s="214"/>
      <c r="BY61" s="214"/>
      <c r="BZ61" s="214"/>
      <c r="CA61" s="214"/>
      <c r="CB61" s="214"/>
      <c r="CC61" s="214"/>
      <c r="CD61" s="214"/>
      <c r="CE61" s="214"/>
      <c r="CF61" s="214"/>
      <c r="CG61" s="214"/>
      <c r="CH61" s="214"/>
      <c r="CI61" s="214"/>
      <c r="CJ61" s="214"/>
      <c r="CK61" s="165">
        <f t="shared" si="0"/>
        <v>36020600.75</v>
      </c>
      <c r="CL61" s="155" t="s">
        <v>836</v>
      </c>
    </row>
    <row r="62" spans="1:90" ht="34.5" customHeight="1" x14ac:dyDescent="0.2">
      <c r="A62" s="433"/>
      <c r="B62" s="288"/>
      <c r="C62" s="288"/>
      <c r="D62" s="297"/>
      <c r="E62" s="288"/>
      <c r="F62" s="297"/>
      <c r="G62" s="236" t="s">
        <v>681</v>
      </c>
      <c r="H62" s="237" t="s">
        <v>682</v>
      </c>
      <c r="I62" s="234">
        <v>0</v>
      </c>
      <c r="J62" s="214">
        <v>13</v>
      </c>
      <c r="K62" s="214">
        <v>13</v>
      </c>
      <c r="L62" s="187">
        <v>13</v>
      </c>
      <c r="M62" s="214">
        <v>13</v>
      </c>
      <c r="N62" s="288"/>
      <c r="O62" s="231" t="s">
        <v>683</v>
      </c>
      <c r="P62" s="237" t="s">
        <v>684</v>
      </c>
      <c r="Q62" s="214">
        <v>13</v>
      </c>
      <c r="R62" s="214">
        <v>13</v>
      </c>
      <c r="S62" s="214">
        <v>13</v>
      </c>
      <c r="T62" s="214">
        <v>13</v>
      </c>
      <c r="U62" s="214">
        <v>13</v>
      </c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69">
        <v>36020600.75</v>
      </c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0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2"/>
      <c r="BX62" s="214"/>
      <c r="BY62" s="214"/>
      <c r="BZ62" s="214"/>
      <c r="CA62" s="214"/>
      <c r="CB62" s="214"/>
      <c r="CC62" s="214"/>
      <c r="CD62" s="214"/>
      <c r="CE62" s="214"/>
      <c r="CF62" s="214"/>
      <c r="CG62" s="214"/>
      <c r="CH62" s="214"/>
      <c r="CI62" s="214"/>
      <c r="CJ62" s="214"/>
      <c r="CK62" s="165">
        <f t="shared" si="0"/>
        <v>36020600.75</v>
      </c>
      <c r="CL62" s="155" t="s">
        <v>836</v>
      </c>
    </row>
    <row r="63" spans="1:90" ht="34.5" customHeight="1" x14ac:dyDescent="0.2">
      <c r="A63" s="433"/>
      <c r="B63" s="288"/>
      <c r="C63" s="288"/>
      <c r="D63" s="297"/>
      <c r="E63" s="288"/>
      <c r="F63" s="297"/>
      <c r="G63" s="236" t="s">
        <v>685</v>
      </c>
      <c r="H63" s="237" t="s">
        <v>686</v>
      </c>
      <c r="I63" s="235">
        <v>0.1</v>
      </c>
      <c r="J63" s="218">
        <v>0.5</v>
      </c>
      <c r="K63" s="218">
        <v>0.5</v>
      </c>
      <c r="L63" s="235">
        <v>0.5</v>
      </c>
      <c r="M63" s="218">
        <v>0.5</v>
      </c>
      <c r="N63" s="286"/>
      <c r="O63" s="231" t="s">
        <v>687</v>
      </c>
      <c r="P63" s="237" t="s">
        <v>688</v>
      </c>
      <c r="Q63" s="214">
        <v>1</v>
      </c>
      <c r="R63" s="214">
        <v>1</v>
      </c>
      <c r="S63" s="214">
        <v>1</v>
      </c>
      <c r="T63" s="214">
        <v>1</v>
      </c>
      <c r="U63" s="214">
        <v>1</v>
      </c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69">
        <v>36020600.75</v>
      </c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0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2"/>
      <c r="BX63" s="214"/>
      <c r="BY63" s="214"/>
      <c r="BZ63" s="214"/>
      <c r="CA63" s="214"/>
      <c r="CB63" s="214"/>
      <c r="CC63" s="214"/>
      <c r="CD63" s="214"/>
      <c r="CE63" s="214"/>
      <c r="CF63" s="214"/>
      <c r="CG63" s="214"/>
      <c r="CH63" s="214"/>
      <c r="CI63" s="214"/>
      <c r="CJ63" s="214"/>
      <c r="CK63" s="165">
        <f t="shared" si="0"/>
        <v>36020600.75</v>
      </c>
      <c r="CL63" s="155" t="s">
        <v>836</v>
      </c>
    </row>
    <row r="64" spans="1:90" ht="34.5" customHeight="1" x14ac:dyDescent="0.2">
      <c r="A64" s="433"/>
      <c r="B64" s="288"/>
      <c r="C64" s="288"/>
      <c r="D64" s="297"/>
      <c r="E64" s="285" t="s">
        <v>689</v>
      </c>
      <c r="F64" s="316" t="s">
        <v>690</v>
      </c>
      <c r="G64" s="238" t="s">
        <v>691</v>
      </c>
      <c r="H64" s="238" t="s">
        <v>692</v>
      </c>
      <c r="I64" s="187">
        <v>0</v>
      </c>
      <c r="J64" s="214">
        <v>10</v>
      </c>
      <c r="K64" s="214">
        <v>10</v>
      </c>
      <c r="L64" s="187">
        <v>10</v>
      </c>
      <c r="M64" s="214">
        <v>10</v>
      </c>
      <c r="N64" s="285" t="s">
        <v>693</v>
      </c>
      <c r="O64" s="239" t="s">
        <v>694</v>
      </c>
      <c r="P64" s="239" t="s">
        <v>695</v>
      </c>
      <c r="Q64" s="214">
        <v>0</v>
      </c>
      <c r="R64" s="214">
        <v>13</v>
      </c>
      <c r="S64" s="214">
        <v>13</v>
      </c>
      <c r="T64" s="214">
        <v>13</v>
      </c>
      <c r="U64" s="214">
        <v>13</v>
      </c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69">
        <v>40467413.857100002</v>
      </c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0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2"/>
      <c r="BX64" s="214"/>
      <c r="BY64" s="214"/>
      <c r="BZ64" s="214"/>
      <c r="CA64" s="214"/>
      <c r="CB64" s="214"/>
      <c r="CC64" s="214"/>
      <c r="CD64" s="214"/>
      <c r="CE64" s="214"/>
      <c r="CF64" s="214"/>
      <c r="CG64" s="214"/>
      <c r="CH64" s="214"/>
      <c r="CI64" s="214"/>
      <c r="CJ64" s="214"/>
      <c r="CK64" s="165">
        <f t="shared" si="0"/>
        <v>40467413.857100002</v>
      </c>
      <c r="CL64" s="155" t="s">
        <v>836</v>
      </c>
    </row>
    <row r="65" spans="1:90" ht="34.5" customHeight="1" x14ac:dyDescent="0.2">
      <c r="A65" s="433"/>
      <c r="B65" s="288"/>
      <c r="C65" s="288"/>
      <c r="D65" s="297"/>
      <c r="E65" s="288"/>
      <c r="F65" s="297"/>
      <c r="G65" s="238" t="s">
        <v>696</v>
      </c>
      <c r="H65" s="238" t="s">
        <v>697</v>
      </c>
      <c r="I65" s="187">
        <v>3</v>
      </c>
      <c r="J65" s="214">
        <v>10</v>
      </c>
      <c r="K65" s="214">
        <v>10</v>
      </c>
      <c r="L65" s="187">
        <v>10</v>
      </c>
      <c r="M65" s="214">
        <v>10</v>
      </c>
      <c r="N65" s="288"/>
      <c r="O65" s="239" t="s">
        <v>698</v>
      </c>
      <c r="P65" s="239" t="s">
        <v>699</v>
      </c>
      <c r="Q65" s="214">
        <v>0</v>
      </c>
      <c r="R65" s="214">
        <v>13</v>
      </c>
      <c r="S65" s="214">
        <v>13</v>
      </c>
      <c r="T65" s="214">
        <v>13</v>
      </c>
      <c r="U65" s="214">
        <v>13</v>
      </c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69">
        <v>40467413.857100002</v>
      </c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0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2"/>
      <c r="BX65" s="214"/>
      <c r="BY65" s="214"/>
      <c r="BZ65" s="214"/>
      <c r="CA65" s="214"/>
      <c r="CB65" s="214"/>
      <c r="CC65" s="214"/>
      <c r="CD65" s="214"/>
      <c r="CE65" s="214"/>
      <c r="CF65" s="214"/>
      <c r="CG65" s="214"/>
      <c r="CH65" s="214"/>
      <c r="CI65" s="214"/>
      <c r="CJ65" s="214"/>
      <c r="CK65" s="165">
        <f t="shared" si="0"/>
        <v>40467413.857100002</v>
      </c>
      <c r="CL65" s="155" t="s">
        <v>836</v>
      </c>
    </row>
    <row r="66" spans="1:90" ht="34.5" customHeight="1" x14ac:dyDescent="0.2">
      <c r="A66" s="433"/>
      <c r="B66" s="288"/>
      <c r="C66" s="288"/>
      <c r="D66" s="297"/>
      <c r="E66" s="288"/>
      <c r="F66" s="297"/>
      <c r="G66" s="333" t="s">
        <v>700</v>
      </c>
      <c r="H66" s="333" t="s">
        <v>701</v>
      </c>
      <c r="I66" s="331">
        <v>5</v>
      </c>
      <c r="J66" s="285">
        <v>10</v>
      </c>
      <c r="K66" s="285">
        <v>10</v>
      </c>
      <c r="L66" s="331">
        <v>10</v>
      </c>
      <c r="M66" s="285">
        <v>10</v>
      </c>
      <c r="N66" s="288"/>
      <c r="O66" s="239" t="s">
        <v>638</v>
      </c>
      <c r="P66" s="239" t="s">
        <v>702</v>
      </c>
      <c r="Q66" s="214">
        <v>24</v>
      </c>
      <c r="R66" s="214">
        <v>27</v>
      </c>
      <c r="S66" s="214">
        <v>27</v>
      </c>
      <c r="T66" s="214">
        <v>27</v>
      </c>
      <c r="U66" s="214">
        <v>27</v>
      </c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69">
        <v>40467413.857100002</v>
      </c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0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2"/>
      <c r="BX66" s="214"/>
      <c r="BY66" s="214"/>
      <c r="BZ66" s="214"/>
      <c r="CA66" s="214"/>
      <c r="CB66" s="214"/>
      <c r="CC66" s="214"/>
      <c r="CD66" s="214"/>
      <c r="CE66" s="214"/>
      <c r="CF66" s="214"/>
      <c r="CG66" s="214"/>
      <c r="CH66" s="214"/>
      <c r="CI66" s="214"/>
      <c r="CJ66" s="214"/>
      <c r="CK66" s="165">
        <f t="shared" si="0"/>
        <v>40467413.857100002</v>
      </c>
      <c r="CL66" s="155" t="s">
        <v>836</v>
      </c>
    </row>
    <row r="67" spans="1:90" ht="34.5" customHeight="1" x14ac:dyDescent="0.2">
      <c r="A67" s="433"/>
      <c r="B67" s="288"/>
      <c r="C67" s="288"/>
      <c r="D67" s="297"/>
      <c r="E67" s="288"/>
      <c r="F67" s="297"/>
      <c r="G67" s="338"/>
      <c r="H67" s="338"/>
      <c r="I67" s="332"/>
      <c r="J67" s="286"/>
      <c r="K67" s="286"/>
      <c r="L67" s="332"/>
      <c r="M67" s="286"/>
      <c r="N67" s="288"/>
      <c r="O67" s="239" t="s">
        <v>703</v>
      </c>
      <c r="P67" s="239" t="s">
        <v>699</v>
      </c>
      <c r="Q67" s="214">
        <v>13</v>
      </c>
      <c r="R67" s="214">
        <v>13</v>
      </c>
      <c r="S67" s="214">
        <v>13</v>
      </c>
      <c r="T67" s="214">
        <v>13</v>
      </c>
      <c r="U67" s="214">
        <v>13</v>
      </c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69">
        <v>40467413.857100002</v>
      </c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0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2"/>
      <c r="BX67" s="214"/>
      <c r="BY67" s="214"/>
      <c r="BZ67" s="214"/>
      <c r="CA67" s="214"/>
      <c r="CB67" s="214"/>
      <c r="CC67" s="214"/>
      <c r="CD67" s="214"/>
      <c r="CE67" s="214"/>
      <c r="CF67" s="214"/>
      <c r="CG67" s="214"/>
      <c r="CH67" s="214"/>
      <c r="CI67" s="214"/>
      <c r="CJ67" s="214"/>
      <c r="CK67" s="165">
        <f t="shared" si="0"/>
        <v>40467413.857100002</v>
      </c>
      <c r="CL67" s="155" t="s">
        <v>836</v>
      </c>
    </row>
    <row r="68" spans="1:90" ht="34.5" customHeight="1" x14ac:dyDescent="0.2">
      <c r="A68" s="433"/>
      <c r="B68" s="288"/>
      <c r="C68" s="288"/>
      <c r="D68" s="297"/>
      <c r="E68" s="288"/>
      <c r="F68" s="297"/>
      <c r="G68" s="333" t="s">
        <v>704</v>
      </c>
      <c r="H68" s="416" t="s">
        <v>705</v>
      </c>
      <c r="I68" s="323" t="s">
        <v>706</v>
      </c>
      <c r="J68" s="314">
        <v>0.6</v>
      </c>
      <c r="K68" s="314">
        <v>0.6</v>
      </c>
      <c r="L68" s="323">
        <v>0.8</v>
      </c>
      <c r="M68" s="314">
        <v>0.8</v>
      </c>
      <c r="N68" s="288"/>
      <c r="O68" s="239" t="s">
        <v>707</v>
      </c>
      <c r="P68" s="239" t="s">
        <v>708</v>
      </c>
      <c r="Q68" s="214">
        <v>1</v>
      </c>
      <c r="R68" s="214">
        <v>1</v>
      </c>
      <c r="S68" s="214">
        <v>1</v>
      </c>
      <c r="T68" s="214">
        <v>1</v>
      </c>
      <c r="U68" s="214">
        <v>1</v>
      </c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69">
        <v>40467413.857100002</v>
      </c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0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2"/>
      <c r="BX68" s="214"/>
      <c r="BY68" s="214"/>
      <c r="BZ68" s="214"/>
      <c r="CA68" s="214"/>
      <c r="CB68" s="214"/>
      <c r="CC68" s="214"/>
      <c r="CD68" s="214"/>
      <c r="CE68" s="214"/>
      <c r="CF68" s="214"/>
      <c r="CG68" s="214"/>
      <c r="CH68" s="214"/>
      <c r="CI68" s="214"/>
      <c r="CJ68" s="214"/>
      <c r="CK68" s="165">
        <f t="shared" si="0"/>
        <v>40467413.857100002</v>
      </c>
      <c r="CL68" s="155" t="s">
        <v>836</v>
      </c>
    </row>
    <row r="69" spans="1:90" ht="34.5" customHeight="1" x14ac:dyDescent="0.2">
      <c r="A69" s="433"/>
      <c r="B69" s="288"/>
      <c r="C69" s="288"/>
      <c r="D69" s="297"/>
      <c r="E69" s="288"/>
      <c r="F69" s="297"/>
      <c r="G69" s="334"/>
      <c r="H69" s="295"/>
      <c r="I69" s="324"/>
      <c r="J69" s="322"/>
      <c r="K69" s="322"/>
      <c r="L69" s="324"/>
      <c r="M69" s="322"/>
      <c r="N69" s="288"/>
      <c r="O69" s="239" t="s">
        <v>709</v>
      </c>
      <c r="P69" s="239" t="s">
        <v>710</v>
      </c>
      <c r="Q69" s="218">
        <v>1</v>
      </c>
      <c r="R69" s="218">
        <v>1</v>
      </c>
      <c r="S69" s="218">
        <v>1</v>
      </c>
      <c r="T69" s="218">
        <v>1</v>
      </c>
      <c r="U69" s="218">
        <v>1</v>
      </c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69">
        <v>40467413.857100002</v>
      </c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0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2"/>
      <c r="BX69" s="214"/>
      <c r="BY69" s="214"/>
      <c r="BZ69" s="214"/>
      <c r="CA69" s="214"/>
      <c r="CB69" s="214"/>
      <c r="CC69" s="214"/>
      <c r="CD69" s="214"/>
      <c r="CE69" s="214"/>
      <c r="CF69" s="214"/>
      <c r="CG69" s="214"/>
      <c r="CH69" s="214"/>
      <c r="CI69" s="214"/>
      <c r="CJ69" s="214"/>
      <c r="CK69" s="165">
        <f t="shared" si="0"/>
        <v>40467413.857100002</v>
      </c>
      <c r="CL69" s="155" t="s">
        <v>836</v>
      </c>
    </row>
    <row r="70" spans="1:90" ht="34.5" customHeight="1" x14ac:dyDescent="0.2">
      <c r="A70" s="433"/>
      <c r="B70" s="288"/>
      <c r="C70" s="288"/>
      <c r="D70" s="297"/>
      <c r="E70" s="288"/>
      <c r="F70" s="297"/>
      <c r="G70" s="334"/>
      <c r="H70" s="295"/>
      <c r="I70" s="324"/>
      <c r="J70" s="322"/>
      <c r="K70" s="322"/>
      <c r="L70" s="324"/>
      <c r="M70" s="322"/>
      <c r="N70" s="288"/>
      <c r="O70" s="239" t="s">
        <v>711</v>
      </c>
      <c r="P70" s="239" t="s">
        <v>699</v>
      </c>
      <c r="Q70" s="214">
        <v>13</v>
      </c>
      <c r="R70" s="214">
        <v>13</v>
      </c>
      <c r="S70" s="214">
        <v>13</v>
      </c>
      <c r="T70" s="214">
        <v>13</v>
      </c>
      <c r="U70" s="214">
        <v>13</v>
      </c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69">
        <v>40467413.857100002</v>
      </c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0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2"/>
      <c r="BX70" s="214"/>
      <c r="BY70" s="214"/>
      <c r="BZ70" s="214"/>
      <c r="CA70" s="214"/>
      <c r="CB70" s="214"/>
      <c r="CC70" s="214"/>
      <c r="CD70" s="214"/>
      <c r="CE70" s="214"/>
      <c r="CF70" s="214"/>
      <c r="CG70" s="214"/>
      <c r="CH70" s="214"/>
      <c r="CI70" s="214"/>
      <c r="CJ70" s="214"/>
      <c r="CK70" s="165">
        <f t="shared" si="0"/>
        <v>40467413.857100002</v>
      </c>
      <c r="CL70" s="155" t="s">
        <v>836</v>
      </c>
    </row>
    <row r="71" spans="1:90" ht="34.5" customHeight="1" x14ac:dyDescent="0.2">
      <c r="A71" s="433"/>
      <c r="B71" s="288"/>
      <c r="C71" s="288"/>
      <c r="D71" s="297"/>
      <c r="E71" s="285" t="s">
        <v>712</v>
      </c>
      <c r="F71" s="316" t="s">
        <v>713</v>
      </c>
      <c r="G71" s="317" t="s">
        <v>714</v>
      </c>
      <c r="H71" s="319" t="s">
        <v>666</v>
      </c>
      <c r="I71" s="326">
        <v>0.1</v>
      </c>
      <c r="J71" s="314">
        <v>0.1</v>
      </c>
      <c r="K71" s="314">
        <v>0.1</v>
      </c>
      <c r="L71" s="326">
        <v>0.1</v>
      </c>
      <c r="M71" s="314">
        <v>0.1</v>
      </c>
      <c r="N71" s="316" t="s">
        <v>715</v>
      </c>
      <c r="O71" s="240" t="s">
        <v>716</v>
      </c>
      <c r="P71" s="184" t="s">
        <v>717</v>
      </c>
      <c r="Q71" s="218">
        <v>0.1</v>
      </c>
      <c r="R71" s="218">
        <v>0.2</v>
      </c>
      <c r="S71" s="218">
        <v>0.2</v>
      </c>
      <c r="T71" s="218">
        <v>0.4</v>
      </c>
      <c r="U71" s="218">
        <v>0.2</v>
      </c>
      <c r="V71" s="241"/>
      <c r="W71" s="24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69">
        <v>28021286.857099999</v>
      </c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0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2"/>
      <c r="BX71" s="214"/>
      <c r="BY71" s="214"/>
      <c r="BZ71" s="214"/>
      <c r="CA71" s="214"/>
      <c r="CB71" s="214"/>
      <c r="CC71" s="214"/>
      <c r="CD71" s="214"/>
      <c r="CE71" s="214"/>
      <c r="CF71" s="214"/>
      <c r="CG71" s="214"/>
      <c r="CH71" s="214"/>
      <c r="CI71" s="214"/>
      <c r="CJ71" s="214"/>
      <c r="CK71" s="165">
        <f t="shared" ref="CK71:CK128" si="13">SUM(V71:CJ71)</f>
        <v>28021286.857099999</v>
      </c>
      <c r="CL71" s="155" t="s">
        <v>836</v>
      </c>
    </row>
    <row r="72" spans="1:90" ht="34.5" customHeight="1" x14ac:dyDescent="0.2">
      <c r="A72" s="433"/>
      <c r="B72" s="288"/>
      <c r="C72" s="288"/>
      <c r="D72" s="297"/>
      <c r="E72" s="288"/>
      <c r="F72" s="297"/>
      <c r="G72" s="318"/>
      <c r="H72" s="320"/>
      <c r="I72" s="327"/>
      <c r="J72" s="322"/>
      <c r="K72" s="322"/>
      <c r="L72" s="327"/>
      <c r="M72" s="322"/>
      <c r="N72" s="297"/>
      <c r="O72" s="184" t="s">
        <v>718</v>
      </c>
      <c r="P72" s="184" t="s">
        <v>719</v>
      </c>
      <c r="Q72" s="218">
        <v>0</v>
      </c>
      <c r="R72" s="218">
        <v>1</v>
      </c>
      <c r="S72" s="218">
        <v>1</v>
      </c>
      <c r="T72" s="218">
        <v>1</v>
      </c>
      <c r="U72" s="218">
        <v>1</v>
      </c>
      <c r="V72" s="241"/>
      <c r="W72" s="24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69">
        <v>28021286.857099999</v>
      </c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0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2"/>
      <c r="BX72" s="214"/>
      <c r="BY72" s="214"/>
      <c r="BZ72" s="214"/>
      <c r="CA72" s="214"/>
      <c r="CB72" s="214"/>
      <c r="CC72" s="214"/>
      <c r="CD72" s="214"/>
      <c r="CE72" s="214"/>
      <c r="CF72" s="214"/>
      <c r="CG72" s="214"/>
      <c r="CH72" s="214"/>
      <c r="CI72" s="214"/>
      <c r="CJ72" s="214"/>
      <c r="CK72" s="165">
        <f t="shared" si="13"/>
        <v>28021286.857099999</v>
      </c>
      <c r="CL72" s="155" t="s">
        <v>836</v>
      </c>
    </row>
    <row r="73" spans="1:90" ht="34.5" customHeight="1" x14ac:dyDescent="0.2">
      <c r="A73" s="433"/>
      <c r="B73" s="288"/>
      <c r="C73" s="288"/>
      <c r="D73" s="297"/>
      <c r="E73" s="288"/>
      <c r="F73" s="297"/>
      <c r="G73" s="318"/>
      <c r="H73" s="320"/>
      <c r="I73" s="327"/>
      <c r="J73" s="322"/>
      <c r="K73" s="322"/>
      <c r="L73" s="327"/>
      <c r="M73" s="322"/>
      <c r="N73" s="297"/>
      <c r="O73" s="184" t="s">
        <v>720</v>
      </c>
      <c r="P73" s="184" t="s">
        <v>721</v>
      </c>
      <c r="Q73" s="214">
        <v>13</v>
      </c>
      <c r="R73" s="214">
        <v>13</v>
      </c>
      <c r="S73" s="214">
        <v>13</v>
      </c>
      <c r="T73" s="214">
        <v>13</v>
      </c>
      <c r="U73" s="214">
        <v>13</v>
      </c>
      <c r="V73" s="242"/>
      <c r="W73" s="242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69">
        <v>28021286.857099999</v>
      </c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0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2"/>
      <c r="BX73" s="214"/>
      <c r="BY73" s="214"/>
      <c r="BZ73" s="214"/>
      <c r="CA73" s="214"/>
      <c r="CB73" s="214"/>
      <c r="CC73" s="214"/>
      <c r="CD73" s="214"/>
      <c r="CE73" s="214"/>
      <c r="CF73" s="214"/>
      <c r="CG73" s="214"/>
      <c r="CH73" s="214"/>
      <c r="CI73" s="214"/>
      <c r="CJ73" s="214"/>
      <c r="CK73" s="165">
        <f t="shared" si="13"/>
        <v>28021286.857099999</v>
      </c>
      <c r="CL73" s="155" t="s">
        <v>836</v>
      </c>
    </row>
    <row r="74" spans="1:90" ht="34.5" customHeight="1" x14ac:dyDescent="0.2">
      <c r="A74" s="433"/>
      <c r="B74" s="288"/>
      <c r="C74" s="288"/>
      <c r="D74" s="297"/>
      <c r="E74" s="288"/>
      <c r="F74" s="297"/>
      <c r="G74" s="318"/>
      <c r="H74" s="320"/>
      <c r="I74" s="327"/>
      <c r="J74" s="322"/>
      <c r="K74" s="322"/>
      <c r="L74" s="327"/>
      <c r="M74" s="322"/>
      <c r="N74" s="297"/>
      <c r="O74" s="319" t="s">
        <v>722</v>
      </c>
      <c r="P74" s="319" t="s">
        <v>723</v>
      </c>
      <c r="Q74" s="285">
        <v>13</v>
      </c>
      <c r="R74" s="285">
        <v>13</v>
      </c>
      <c r="S74" s="285">
        <v>13</v>
      </c>
      <c r="T74" s="285">
        <v>13</v>
      </c>
      <c r="U74" s="285">
        <v>13</v>
      </c>
      <c r="V74" s="242"/>
      <c r="W74" s="242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69">
        <v>28021286.857099999</v>
      </c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0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2"/>
      <c r="BX74" s="214"/>
      <c r="BY74" s="214"/>
      <c r="BZ74" s="214"/>
      <c r="CA74" s="214"/>
      <c r="CB74" s="214"/>
      <c r="CC74" s="214"/>
      <c r="CD74" s="214"/>
      <c r="CE74" s="214"/>
      <c r="CF74" s="214"/>
      <c r="CG74" s="214"/>
      <c r="CH74" s="214"/>
      <c r="CI74" s="214"/>
      <c r="CJ74" s="214"/>
      <c r="CK74" s="165">
        <f t="shared" si="13"/>
        <v>28021286.857099999</v>
      </c>
      <c r="CL74" s="155" t="s">
        <v>836</v>
      </c>
    </row>
    <row r="75" spans="1:90" ht="34.5" customHeight="1" x14ac:dyDescent="0.2">
      <c r="A75" s="433"/>
      <c r="B75" s="288"/>
      <c r="C75" s="288"/>
      <c r="D75" s="297"/>
      <c r="E75" s="288"/>
      <c r="F75" s="297"/>
      <c r="G75" s="318"/>
      <c r="H75" s="320"/>
      <c r="I75" s="327"/>
      <c r="J75" s="322"/>
      <c r="K75" s="322"/>
      <c r="L75" s="327"/>
      <c r="M75" s="322"/>
      <c r="N75" s="297"/>
      <c r="O75" s="321"/>
      <c r="P75" s="321"/>
      <c r="Q75" s="286"/>
      <c r="R75" s="286"/>
      <c r="S75" s="286"/>
      <c r="T75" s="286"/>
      <c r="U75" s="286"/>
      <c r="V75" s="242"/>
      <c r="W75" s="242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69">
        <v>28021286.857099999</v>
      </c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0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2"/>
      <c r="BX75" s="214"/>
      <c r="BY75" s="214"/>
      <c r="BZ75" s="214"/>
      <c r="CA75" s="214"/>
      <c r="CB75" s="214"/>
      <c r="CC75" s="214"/>
      <c r="CD75" s="214"/>
      <c r="CE75" s="214"/>
      <c r="CF75" s="214"/>
      <c r="CG75" s="214"/>
      <c r="CH75" s="214"/>
      <c r="CI75" s="214"/>
      <c r="CJ75" s="214"/>
      <c r="CK75" s="165">
        <f t="shared" si="13"/>
        <v>28021286.857099999</v>
      </c>
      <c r="CL75" s="155" t="s">
        <v>836</v>
      </c>
    </row>
    <row r="76" spans="1:90" ht="34.5" customHeight="1" x14ac:dyDescent="0.2">
      <c r="A76" s="433"/>
      <c r="B76" s="288"/>
      <c r="C76" s="288"/>
      <c r="D76" s="297"/>
      <c r="E76" s="288"/>
      <c r="F76" s="297"/>
      <c r="G76" s="318"/>
      <c r="H76" s="320"/>
      <c r="I76" s="327"/>
      <c r="J76" s="322"/>
      <c r="K76" s="322"/>
      <c r="L76" s="327"/>
      <c r="M76" s="322"/>
      <c r="N76" s="297"/>
      <c r="O76" s="184" t="s">
        <v>724</v>
      </c>
      <c r="P76" s="184" t="s">
        <v>725</v>
      </c>
      <c r="Q76" s="214">
        <v>0</v>
      </c>
      <c r="R76" s="218">
        <v>1</v>
      </c>
      <c r="S76" s="218">
        <v>1</v>
      </c>
      <c r="T76" s="218">
        <v>1</v>
      </c>
      <c r="U76" s="218">
        <v>1</v>
      </c>
      <c r="V76" s="241"/>
      <c r="W76" s="24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69">
        <v>28021286.857099999</v>
      </c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0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11"/>
      <c r="BV76" s="11"/>
      <c r="BW76" s="12"/>
      <c r="BX76" s="214"/>
      <c r="BY76" s="214"/>
      <c r="BZ76" s="214"/>
      <c r="CA76" s="214"/>
      <c r="CB76" s="214"/>
      <c r="CC76" s="214"/>
      <c r="CD76" s="214"/>
      <c r="CE76" s="214"/>
      <c r="CF76" s="214"/>
      <c r="CG76" s="214"/>
      <c r="CH76" s="214"/>
      <c r="CI76" s="214"/>
      <c r="CJ76" s="214"/>
      <c r="CK76" s="165">
        <f t="shared" si="13"/>
        <v>28021286.857099999</v>
      </c>
      <c r="CL76" s="155" t="s">
        <v>836</v>
      </c>
    </row>
    <row r="77" spans="1:90" ht="34.5" customHeight="1" x14ac:dyDescent="0.2">
      <c r="A77" s="433"/>
      <c r="B77" s="288"/>
      <c r="C77" s="288"/>
      <c r="D77" s="297"/>
      <c r="E77" s="288"/>
      <c r="F77" s="297"/>
      <c r="G77" s="318"/>
      <c r="H77" s="321"/>
      <c r="I77" s="328"/>
      <c r="J77" s="315"/>
      <c r="K77" s="315"/>
      <c r="L77" s="328"/>
      <c r="M77" s="315"/>
      <c r="N77" s="298"/>
      <c r="O77" s="243" t="s">
        <v>726</v>
      </c>
      <c r="P77" s="244" t="s">
        <v>727</v>
      </c>
      <c r="Q77" s="214">
        <v>0</v>
      </c>
      <c r="R77" s="214">
        <v>4</v>
      </c>
      <c r="S77" s="214">
        <v>4</v>
      </c>
      <c r="T77" s="214">
        <v>4</v>
      </c>
      <c r="U77" s="214">
        <v>1</v>
      </c>
      <c r="V77" s="242"/>
      <c r="W77" s="242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69">
        <v>28021286.857099999</v>
      </c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0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1"/>
      <c r="BU77" s="11"/>
      <c r="BV77" s="11"/>
      <c r="BW77" s="12"/>
      <c r="BX77" s="214"/>
      <c r="BY77" s="214"/>
      <c r="BZ77" s="214"/>
      <c r="CA77" s="214"/>
      <c r="CB77" s="214"/>
      <c r="CC77" s="214"/>
      <c r="CD77" s="214"/>
      <c r="CE77" s="214"/>
      <c r="CF77" s="214"/>
      <c r="CG77" s="214"/>
      <c r="CH77" s="214"/>
      <c r="CI77" s="214"/>
      <c r="CJ77" s="214"/>
      <c r="CK77" s="165">
        <f t="shared" si="13"/>
        <v>28021286.857099999</v>
      </c>
      <c r="CL77" s="155" t="s">
        <v>836</v>
      </c>
    </row>
    <row r="78" spans="1:90" ht="34.5" customHeight="1" x14ac:dyDescent="0.2">
      <c r="A78" s="433"/>
      <c r="B78" s="288"/>
      <c r="C78" s="288"/>
      <c r="D78" s="297"/>
      <c r="E78" s="285" t="s">
        <v>728</v>
      </c>
      <c r="F78" s="319" t="s">
        <v>729</v>
      </c>
      <c r="G78" s="319" t="s">
        <v>730</v>
      </c>
      <c r="H78" s="311" t="s">
        <v>731</v>
      </c>
      <c r="I78" s="323">
        <v>0.01</v>
      </c>
      <c r="J78" s="314">
        <v>0.01</v>
      </c>
      <c r="K78" s="314">
        <v>0.01</v>
      </c>
      <c r="L78" s="323">
        <v>0.01</v>
      </c>
      <c r="M78" s="314">
        <v>0.01</v>
      </c>
      <c r="N78" s="316" t="s">
        <v>732</v>
      </c>
      <c r="O78" s="184" t="s">
        <v>733</v>
      </c>
      <c r="P78" s="216" t="s">
        <v>734</v>
      </c>
      <c r="Q78" s="214">
        <v>13</v>
      </c>
      <c r="R78" s="214">
        <v>13</v>
      </c>
      <c r="S78" s="214">
        <v>13</v>
      </c>
      <c r="T78" s="214">
        <v>13</v>
      </c>
      <c r="U78" s="214">
        <v>13</v>
      </c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69">
        <v>34871178.666599996</v>
      </c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0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2"/>
      <c r="BX78" s="214"/>
      <c r="BY78" s="214"/>
      <c r="BZ78" s="214"/>
      <c r="CA78" s="214"/>
      <c r="CB78" s="214"/>
      <c r="CC78" s="214"/>
      <c r="CD78" s="214"/>
      <c r="CE78" s="214"/>
      <c r="CF78" s="214"/>
      <c r="CG78" s="214"/>
      <c r="CH78" s="214"/>
      <c r="CI78" s="214"/>
      <c r="CJ78" s="214"/>
      <c r="CK78" s="165">
        <f t="shared" si="13"/>
        <v>34871178.666599996</v>
      </c>
      <c r="CL78" s="155" t="s">
        <v>836</v>
      </c>
    </row>
    <row r="79" spans="1:90" ht="34.5" customHeight="1" x14ac:dyDescent="0.2">
      <c r="A79" s="433"/>
      <c r="B79" s="288"/>
      <c r="C79" s="288"/>
      <c r="D79" s="297"/>
      <c r="E79" s="288"/>
      <c r="F79" s="320"/>
      <c r="G79" s="320"/>
      <c r="H79" s="312"/>
      <c r="I79" s="324"/>
      <c r="J79" s="322"/>
      <c r="K79" s="322"/>
      <c r="L79" s="324"/>
      <c r="M79" s="322"/>
      <c r="N79" s="297"/>
      <c r="O79" s="184" t="s">
        <v>735</v>
      </c>
      <c r="P79" s="216" t="s">
        <v>736</v>
      </c>
      <c r="Q79" s="214">
        <v>13</v>
      </c>
      <c r="R79" s="214">
        <v>13</v>
      </c>
      <c r="S79" s="214">
        <v>13</v>
      </c>
      <c r="T79" s="214">
        <v>13</v>
      </c>
      <c r="U79" s="214">
        <v>13</v>
      </c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69">
        <v>34871178.666599996</v>
      </c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0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2"/>
      <c r="BX79" s="214"/>
      <c r="BY79" s="214"/>
      <c r="BZ79" s="214"/>
      <c r="CA79" s="214"/>
      <c r="CB79" s="214"/>
      <c r="CC79" s="214"/>
      <c r="CD79" s="214"/>
      <c r="CE79" s="214"/>
      <c r="CF79" s="214"/>
      <c r="CG79" s="214"/>
      <c r="CH79" s="214"/>
      <c r="CI79" s="214"/>
      <c r="CJ79" s="214"/>
      <c r="CK79" s="165">
        <f t="shared" si="13"/>
        <v>34871178.666599996</v>
      </c>
      <c r="CL79" s="155" t="s">
        <v>836</v>
      </c>
    </row>
    <row r="80" spans="1:90" ht="34.5" customHeight="1" x14ac:dyDescent="0.2">
      <c r="A80" s="433"/>
      <c r="B80" s="288"/>
      <c r="C80" s="288"/>
      <c r="D80" s="297"/>
      <c r="E80" s="288"/>
      <c r="F80" s="320"/>
      <c r="G80" s="321"/>
      <c r="H80" s="313"/>
      <c r="I80" s="325"/>
      <c r="J80" s="315"/>
      <c r="K80" s="315"/>
      <c r="L80" s="325"/>
      <c r="M80" s="315"/>
      <c r="N80" s="298"/>
      <c r="O80" s="184" t="s">
        <v>737</v>
      </c>
      <c r="P80" s="175" t="s">
        <v>738</v>
      </c>
      <c r="Q80" s="214">
        <v>13</v>
      </c>
      <c r="R80" s="214">
        <v>13</v>
      </c>
      <c r="S80" s="214">
        <v>13</v>
      </c>
      <c r="T80" s="214">
        <v>13</v>
      </c>
      <c r="U80" s="214">
        <v>13</v>
      </c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69">
        <v>34871178.666599996</v>
      </c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0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2"/>
      <c r="BX80" s="214"/>
      <c r="BY80" s="214"/>
      <c r="BZ80" s="214"/>
      <c r="CA80" s="214"/>
      <c r="CB80" s="214"/>
      <c r="CC80" s="214"/>
      <c r="CD80" s="214"/>
      <c r="CE80" s="214"/>
      <c r="CF80" s="214"/>
      <c r="CG80" s="214"/>
      <c r="CH80" s="214"/>
      <c r="CI80" s="214"/>
      <c r="CJ80" s="214"/>
      <c r="CK80" s="165">
        <f t="shared" si="13"/>
        <v>34871178.666599996</v>
      </c>
      <c r="CL80" s="155" t="s">
        <v>836</v>
      </c>
    </row>
    <row r="81" spans="1:90" ht="34.5" customHeight="1" x14ac:dyDescent="0.2">
      <c r="A81" s="433"/>
      <c r="B81" s="288"/>
      <c r="C81" s="288"/>
      <c r="D81" s="285" t="s">
        <v>549</v>
      </c>
      <c r="E81" s="285" t="s">
        <v>550</v>
      </c>
      <c r="F81" s="285" t="s">
        <v>551</v>
      </c>
      <c r="G81" s="314" t="s">
        <v>552</v>
      </c>
      <c r="H81" s="285" t="s">
        <v>553</v>
      </c>
      <c r="I81" s="285">
        <v>13</v>
      </c>
      <c r="J81" s="15"/>
      <c r="K81" s="15"/>
      <c r="L81" s="285">
        <v>13</v>
      </c>
      <c r="M81" s="285">
        <v>13</v>
      </c>
      <c r="N81" s="302" t="s">
        <v>554</v>
      </c>
      <c r="O81" s="214" t="s">
        <v>555</v>
      </c>
      <c r="P81" s="217" t="s">
        <v>556</v>
      </c>
      <c r="Q81" s="15">
        <v>13</v>
      </c>
      <c r="R81" s="15">
        <v>13</v>
      </c>
      <c r="S81" s="214">
        <v>13</v>
      </c>
      <c r="T81" s="214">
        <v>13</v>
      </c>
      <c r="U81" s="214">
        <v>13</v>
      </c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69">
        <v>459475174.74000001</v>
      </c>
      <c r="AJ81" s="11">
        <v>23422920</v>
      </c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0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2"/>
      <c r="BX81" s="214"/>
      <c r="BY81" s="214"/>
      <c r="BZ81" s="214"/>
      <c r="CA81" s="214"/>
      <c r="CB81" s="214"/>
      <c r="CC81" s="214"/>
      <c r="CD81" s="214"/>
      <c r="CE81" s="214"/>
      <c r="CF81" s="214"/>
      <c r="CG81" s="214"/>
      <c r="CH81" s="214"/>
      <c r="CI81" s="214"/>
      <c r="CJ81" s="214"/>
      <c r="CK81" s="165">
        <f t="shared" si="13"/>
        <v>482898094.74000001</v>
      </c>
      <c r="CL81" s="155" t="s">
        <v>837</v>
      </c>
    </row>
    <row r="82" spans="1:90" ht="34.5" customHeight="1" x14ac:dyDescent="0.2">
      <c r="A82" s="433"/>
      <c r="B82" s="288"/>
      <c r="C82" s="288"/>
      <c r="D82" s="286"/>
      <c r="E82" s="286"/>
      <c r="F82" s="286"/>
      <c r="G82" s="315"/>
      <c r="H82" s="286"/>
      <c r="I82" s="286"/>
      <c r="J82" s="15"/>
      <c r="K82" s="15"/>
      <c r="L82" s="286"/>
      <c r="M82" s="286"/>
      <c r="N82" s="303"/>
      <c r="O82" s="218" t="s">
        <v>557</v>
      </c>
      <c r="P82" s="217" t="s">
        <v>558</v>
      </c>
      <c r="Q82" s="15">
        <v>13</v>
      </c>
      <c r="R82" s="15">
        <v>13</v>
      </c>
      <c r="S82" s="214">
        <v>13</v>
      </c>
      <c r="T82" s="214">
        <v>13</v>
      </c>
      <c r="U82" s="214">
        <v>13</v>
      </c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69">
        <v>60778783</v>
      </c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0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  <c r="BU82" s="11"/>
      <c r="BV82" s="11"/>
      <c r="BW82" s="12"/>
      <c r="BX82" s="214"/>
      <c r="BY82" s="214"/>
      <c r="BZ82" s="214"/>
      <c r="CA82" s="214"/>
      <c r="CB82" s="214"/>
      <c r="CC82" s="214"/>
      <c r="CD82" s="214"/>
      <c r="CE82" s="214"/>
      <c r="CF82" s="214"/>
      <c r="CG82" s="214"/>
      <c r="CH82" s="214"/>
      <c r="CI82" s="214"/>
      <c r="CJ82" s="214"/>
      <c r="CK82" s="165">
        <f t="shared" si="13"/>
        <v>60778783</v>
      </c>
      <c r="CL82" s="155" t="s">
        <v>837</v>
      </c>
    </row>
    <row r="83" spans="1:90" ht="34.5" customHeight="1" x14ac:dyDescent="0.2">
      <c r="A83" s="433"/>
      <c r="B83" s="288"/>
      <c r="C83" s="288"/>
      <c r="D83" s="287" t="s">
        <v>549</v>
      </c>
      <c r="E83" s="310" t="s">
        <v>595</v>
      </c>
      <c r="F83" s="291" t="s">
        <v>596</v>
      </c>
      <c r="G83" s="173" t="s">
        <v>597</v>
      </c>
      <c r="H83" s="175" t="s">
        <v>598</v>
      </c>
      <c r="I83" s="245">
        <v>85</v>
      </c>
      <c r="J83" s="214"/>
      <c r="K83" s="214"/>
      <c r="L83" s="214">
        <v>2</v>
      </c>
      <c r="M83" s="245">
        <v>3</v>
      </c>
      <c r="N83" s="300" t="s">
        <v>599</v>
      </c>
      <c r="O83" s="173" t="s">
        <v>600</v>
      </c>
      <c r="P83" s="173" t="s">
        <v>601</v>
      </c>
      <c r="Q83" s="246">
        <v>0.89</v>
      </c>
      <c r="R83" s="246">
        <v>0.85</v>
      </c>
      <c r="S83" s="246">
        <v>0.85</v>
      </c>
      <c r="T83" s="246">
        <v>0.85</v>
      </c>
      <c r="U83" s="246">
        <v>0.85</v>
      </c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69">
        <v>65928813</v>
      </c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0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2"/>
      <c r="BX83" s="214"/>
      <c r="BY83" s="214"/>
      <c r="BZ83" s="214"/>
      <c r="CA83" s="214"/>
      <c r="CB83" s="214"/>
      <c r="CC83" s="214"/>
      <c r="CD83" s="214"/>
      <c r="CE83" s="214"/>
      <c r="CF83" s="214"/>
      <c r="CG83" s="214"/>
      <c r="CH83" s="214"/>
      <c r="CI83" s="214"/>
      <c r="CJ83" s="214"/>
      <c r="CK83" s="165">
        <f t="shared" si="13"/>
        <v>65928813</v>
      </c>
      <c r="CL83" s="155" t="s">
        <v>838</v>
      </c>
    </row>
    <row r="84" spans="1:90" ht="34.5" customHeight="1" x14ac:dyDescent="0.2">
      <c r="A84" s="433"/>
      <c r="B84" s="288"/>
      <c r="C84" s="288"/>
      <c r="D84" s="287"/>
      <c r="E84" s="310"/>
      <c r="F84" s="291"/>
      <c r="G84" s="175" t="s">
        <v>602</v>
      </c>
      <c r="H84" s="175" t="s">
        <v>603</v>
      </c>
      <c r="I84" s="173">
        <v>0</v>
      </c>
      <c r="J84" s="214"/>
      <c r="K84" s="214"/>
      <c r="L84" s="214">
        <v>3</v>
      </c>
      <c r="M84" s="173">
        <v>4</v>
      </c>
      <c r="N84" s="300"/>
      <c r="O84" s="173" t="s">
        <v>604</v>
      </c>
      <c r="P84" s="175" t="s">
        <v>605</v>
      </c>
      <c r="Q84" s="28" t="s">
        <v>606</v>
      </c>
      <c r="R84" s="28" t="s">
        <v>607</v>
      </c>
      <c r="S84" s="26" t="s">
        <v>607</v>
      </c>
      <c r="T84" s="26" t="s">
        <v>607</v>
      </c>
      <c r="U84" s="26" t="s">
        <v>607</v>
      </c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69">
        <v>65928813</v>
      </c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0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  <c r="BN84" s="11"/>
      <c r="BO84" s="11"/>
      <c r="BP84" s="11"/>
      <c r="BQ84" s="11"/>
      <c r="BR84" s="11"/>
      <c r="BS84" s="11"/>
      <c r="BT84" s="11"/>
      <c r="BU84" s="11"/>
      <c r="BV84" s="11"/>
      <c r="BW84" s="12"/>
      <c r="BX84" s="214"/>
      <c r="BY84" s="214"/>
      <c r="BZ84" s="214"/>
      <c r="CA84" s="214"/>
      <c r="CB84" s="214"/>
      <c r="CC84" s="214"/>
      <c r="CD84" s="214"/>
      <c r="CE84" s="214"/>
      <c r="CF84" s="214"/>
      <c r="CG84" s="214"/>
      <c r="CH84" s="214"/>
      <c r="CI84" s="214"/>
      <c r="CJ84" s="214"/>
      <c r="CK84" s="165">
        <f t="shared" si="13"/>
        <v>65928813</v>
      </c>
      <c r="CL84" s="155" t="s">
        <v>838</v>
      </c>
    </row>
    <row r="85" spans="1:90" ht="69" customHeight="1" x14ac:dyDescent="0.2">
      <c r="A85" s="433"/>
      <c r="B85" s="288"/>
      <c r="C85" s="288"/>
      <c r="D85" s="302" t="s">
        <v>573</v>
      </c>
      <c r="E85" s="311" t="s">
        <v>574</v>
      </c>
      <c r="F85" s="300" t="s">
        <v>575</v>
      </c>
      <c r="G85" s="291" t="s">
        <v>576</v>
      </c>
      <c r="H85" s="291" t="s">
        <v>577</v>
      </c>
      <c r="I85" s="309">
        <v>1</v>
      </c>
      <c r="J85" s="64"/>
      <c r="K85" s="64"/>
      <c r="L85" s="309">
        <v>2</v>
      </c>
      <c r="M85" s="214"/>
      <c r="N85" s="175" t="s">
        <v>578</v>
      </c>
      <c r="O85" s="175" t="s">
        <v>579</v>
      </c>
      <c r="P85" s="175" t="s">
        <v>580</v>
      </c>
      <c r="Q85" s="247"/>
      <c r="R85" s="247"/>
      <c r="S85" s="64"/>
      <c r="T85" s="64">
        <v>9</v>
      </c>
      <c r="U85" s="64"/>
      <c r="V85" s="11"/>
      <c r="W85" s="11">
        <v>278068084.03735805</v>
      </c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69">
        <v>81779945</v>
      </c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0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  <c r="BN85" s="11"/>
      <c r="BO85" s="11"/>
      <c r="BP85" s="11"/>
      <c r="BQ85" s="11">
        <v>1811643775</v>
      </c>
      <c r="BR85" s="11"/>
      <c r="BS85" s="11"/>
      <c r="BT85" s="11"/>
      <c r="BU85" s="11"/>
      <c r="BV85" s="11"/>
      <c r="BW85" s="12"/>
      <c r="BX85" s="214"/>
      <c r="BY85" s="214"/>
      <c r="BZ85" s="214"/>
      <c r="CA85" s="214"/>
      <c r="CB85" s="214"/>
      <c r="CC85" s="214"/>
      <c r="CD85" s="214"/>
      <c r="CE85" s="214"/>
      <c r="CF85" s="214"/>
      <c r="CG85" s="214"/>
      <c r="CH85" s="214"/>
      <c r="CI85" s="214"/>
      <c r="CJ85" s="214"/>
      <c r="CK85" s="165">
        <f t="shared" si="13"/>
        <v>2171491804.0373583</v>
      </c>
      <c r="CL85" s="155" t="s">
        <v>839</v>
      </c>
    </row>
    <row r="86" spans="1:90" ht="69" customHeight="1" x14ac:dyDescent="0.2">
      <c r="A86" s="433"/>
      <c r="B86" s="288"/>
      <c r="C86" s="288"/>
      <c r="D86" s="303"/>
      <c r="E86" s="313"/>
      <c r="F86" s="300"/>
      <c r="G86" s="291"/>
      <c r="H86" s="291"/>
      <c r="I86" s="309"/>
      <c r="J86" s="64"/>
      <c r="K86" s="64"/>
      <c r="L86" s="309"/>
      <c r="M86" s="214"/>
      <c r="N86" s="175" t="s">
        <v>581</v>
      </c>
      <c r="O86" s="175" t="s">
        <v>582</v>
      </c>
      <c r="P86" s="175" t="s">
        <v>583</v>
      </c>
      <c r="Q86" s="247"/>
      <c r="R86" s="247"/>
      <c r="S86" s="64"/>
      <c r="T86" s="64">
        <v>4</v>
      </c>
      <c r="U86" s="64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69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0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  <c r="BN86" s="11"/>
      <c r="BO86" s="11"/>
      <c r="BP86" s="11"/>
      <c r="BQ86" s="11">
        <v>72000000</v>
      </c>
      <c r="BR86" s="11"/>
      <c r="BS86" s="11"/>
      <c r="BT86" s="11"/>
      <c r="BU86" s="11"/>
      <c r="BV86" s="11"/>
      <c r="BW86" s="12"/>
      <c r="BX86" s="214"/>
      <c r="BY86" s="214"/>
      <c r="BZ86" s="214"/>
      <c r="CA86" s="214"/>
      <c r="CB86" s="214"/>
      <c r="CC86" s="214"/>
      <c r="CD86" s="214"/>
      <c r="CE86" s="214"/>
      <c r="CF86" s="214"/>
      <c r="CG86" s="214"/>
      <c r="CH86" s="214"/>
      <c r="CI86" s="214"/>
      <c r="CJ86" s="214"/>
      <c r="CK86" s="165">
        <f t="shared" si="13"/>
        <v>72000000</v>
      </c>
      <c r="CL86" s="155" t="s">
        <v>839</v>
      </c>
    </row>
    <row r="87" spans="1:90" ht="34.5" customHeight="1" x14ac:dyDescent="0.2">
      <c r="A87" s="433"/>
      <c r="B87" s="288"/>
      <c r="C87" s="288"/>
      <c r="D87" s="285" t="s">
        <v>608</v>
      </c>
      <c r="E87" s="285" t="s">
        <v>609</v>
      </c>
      <c r="F87" s="285" t="s">
        <v>608</v>
      </c>
      <c r="G87" s="185" t="s">
        <v>610</v>
      </c>
      <c r="H87" s="185" t="s">
        <v>611</v>
      </c>
      <c r="I87" s="186">
        <v>13</v>
      </c>
      <c r="J87" s="214"/>
      <c r="K87" s="214"/>
      <c r="L87" s="214">
        <v>13</v>
      </c>
      <c r="M87" s="217"/>
      <c r="N87" s="311" t="s">
        <v>612</v>
      </c>
      <c r="O87" s="185" t="s">
        <v>613</v>
      </c>
      <c r="P87" s="185" t="s">
        <v>614</v>
      </c>
      <c r="Q87" s="187">
        <v>13</v>
      </c>
      <c r="R87" s="187">
        <v>13</v>
      </c>
      <c r="S87" s="187">
        <v>13</v>
      </c>
      <c r="T87" s="187">
        <v>13</v>
      </c>
      <c r="U87" s="187">
        <v>13</v>
      </c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69">
        <v>100000000</v>
      </c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0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  <c r="BN87" s="11"/>
      <c r="BO87" s="11"/>
      <c r="BP87" s="11"/>
      <c r="BQ87" s="11"/>
      <c r="BR87" s="11"/>
      <c r="BS87" s="11"/>
      <c r="BT87" s="11"/>
      <c r="BU87" s="11"/>
      <c r="BV87" s="11"/>
      <c r="BW87" s="12"/>
      <c r="BX87" s="214"/>
      <c r="BY87" s="214"/>
      <c r="BZ87" s="214"/>
      <c r="CA87" s="214"/>
      <c r="CB87" s="214"/>
      <c r="CC87" s="214"/>
      <c r="CD87" s="214"/>
      <c r="CE87" s="214"/>
      <c r="CF87" s="214"/>
      <c r="CG87" s="214"/>
      <c r="CH87" s="214"/>
      <c r="CI87" s="214"/>
      <c r="CJ87" s="214"/>
      <c r="CK87" s="165">
        <f t="shared" si="13"/>
        <v>100000000</v>
      </c>
      <c r="CL87" s="84" t="s">
        <v>840</v>
      </c>
    </row>
    <row r="88" spans="1:90" ht="34.5" customHeight="1" x14ac:dyDescent="0.2">
      <c r="A88" s="433"/>
      <c r="B88" s="288"/>
      <c r="C88" s="288"/>
      <c r="D88" s="288"/>
      <c r="E88" s="288"/>
      <c r="F88" s="288"/>
      <c r="G88" s="185" t="s">
        <v>610</v>
      </c>
      <c r="H88" s="185" t="s">
        <v>615</v>
      </c>
      <c r="I88" s="186">
        <v>13</v>
      </c>
      <c r="J88" s="214"/>
      <c r="K88" s="214"/>
      <c r="L88" s="214">
        <v>13</v>
      </c>
      <c r="M88" s="217"/>
      <c r="N88" s="312"/>
      <c r="O88" s="185" t="s">
        <v>616</v>
      </c>
      <c r="P88" s="185" t="s">
        <v>615</v>
      </c>
      <c r="Q88" s="187">
        <v>13</v>
      </c>
      <c r="R88" s="187">
        <v>13</v>
      </c>
      <c r="S88" s="187">
        <v>13</v>
      </c>
      <c r="T88" s="187">
        <v>13</v>
      </c>
      <c r="U88" s="187">
        <v>13</v>
      </c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69">
        <v>57136220</v>
      </c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0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11"/>
      <c r="BQ88" s="11"/>
      <c r="BR88" s="11"/>
      <c r="BS88" s="11"/>
      <c r="BT88" s="11"/>
      <c r="BU88" s="11"/>
      <c r="BV88" s="11"/>
      <c r="BW88" s="12"/>
      <c r="BX88" s="214"/>
      <c r="BY88" s="214"/>
      <c r="BZ88" s="214"/>
      <c r="CA88" s="214"/>
      <c r="CB88" s="214"/>
      <c r="CC88" s="214"/>
      <c r="CD88" s="214"/>
      <c r="CE88" s="214"/>
      <c r="CF88" s="214"/>
      <c r="CG88" s="214"/>
      <c r="CH88" s="214"/>
      <c r="CI88" s="214"/>
      <c r="CJ88" s="214"/>
      <c r="CK88" s="165">
        <f t="shared" si="13"/>
        <v>57136220</v>
      </c>
      <c r="CL88" s="84" t="s">
        <v>840</v>
      </c>
    </row>
    <row r="89" spans="1:90" ht="34.5" customHeight="1" x14ac:dyDescent="0.2">
      <c r="A89" s="433"/>
      <c r="B89" s="288"/>
      <c r="C89" s="286"/>
      <c r="D89" s="288"/>
      <c r="E89" s="288"/>
      <c r="F89" s="288"/>
      <c r="G89" s="188" t="s">
        <v>617</v>
      </c>
      <c r="H89" s="188" t="s">
        <v>618</v>
      </c>
      <c r="I89" s="189">
        <v>4</v>
      </c>
      <c r="J89" s="206"/>
      <c r="K89" s="206"/>
      <c r="L89" s="206">
        <v>4</v>
      </c>
      <c r="M89" s="222"/>
      <c r="N89" s="312"/>
      <c r="O89" s="188" t="s">
        <v>619</v>
      </c>
      <c r="P89" s="188" t="s">
        <v>620</v>
      </c>
      <c r="Q89" s="190">
        <v>4</v>
      </c>
      <c r="R89" s="190">
        <v>4</v>
      </c>
      <c r="S89" s="190">
        <v>4</v>
      </c>
      <c r="T89" s="190">
        <v>4</v>
      </c>
      <c r="U89" s="190">
        <v>4</v>
      </c>
      <c r="V89" s="55"/>
      <c r="W89" s="55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69">
        <v>101514735</v>
      </c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0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55"/>
      <c r="BR89" s="55"/>
      <c r="BS89" s="55"/>
      <c r="BT89" s="11"/>
      <c r="BU89" s="11"/>
      <c r="BV89" s="11"/>
      <c r="BW89" s="12"/>
      <c r="BX89" s="214"/>
      <c r="BY89" s="214"/>
      <c r="BZ89" s="214"/>
      <c r="CA89" s="214"/>
      <c r="CB89" s="214"/>
      <c r="CC89" s="214"/>
      <c r="CD89" s="214"/>
      <c r="CE89" s="214"/>
      <c r="CF89" s="214"/>
      <c r="CG89" s="214"/>
      <c r="CH89" s="214"/>
      <c r="CI89" s="214"/>
      <c r="CJ89" s="214"/>
      <c r="CK89" s="165">
        <f t="shared" si="13"/>
        <v>101514735</v>
      </c>
      <c r="CL89" s="84" t="s">
        <v>840</v>
      </c>
    </row>
    <row r="90" spans="1:90" ht="57" customHeight="1" x14ac:dyDescent="0.2">
      <c r="A90" s="433"/>
      <c r="B90" s="288"/>
      <c r="C90" s="206" t="s">
        <v>739</v>
      </c>
      <c r="D90" s="206" t="s">
        <v>740</v>
      </c>
      <c r="E90" s="206" t="s">
        <v>741</v>
      </c>
      <c r="F90" s="206" t="s">
        <v>742</v>
      </c>
      <c r="G90" s="212" t="s">
        <v>743</v>
      </c>
      <c r="H90" s="175" t="s">
        <v>744</v>
      </c>
      <c r="I90" s="81">
        <v>0</v>
      </c>
      <c r="J90" s="15"/>
      <c r="K90" s="15"/>
      <c r="L90" s="81">
        <v>1</v>
      </c>
      <c r="M90" s="81">
        <v>0</v>
      </c>
      <c r="N90" s="172" t="s">
        <v>745</v>
      </c>
      <c r="O90" s="166">
        <v>1</v>
      </c>
      <c r="P90" s="175" t="s">
        <v>744</v>
      </c>
      <c r="Q90" s="191">
        <v>0</v>
      </c>
      <c r="R90" s="191">
        <v>0</v>
      </c>
      <c r="S90" s="167">
        <v>0</v>
      </c>
      <c r="T90" s="167">
        <v>1</v>
      </c>
      <c r="U90" s="167">
        <v>0</v>
      </c>
      <c r="V90" s="11"/>
      <c r="W90" s="11">
        <v>100000000</v>
      </c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69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0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  <c r="BN90" s="11"/>
      <c r="BO90" s="11"/>
      <c r="BP90" s="11"/>
      <c r="BQ90" s="11"/>
      <c r="BR90" s="11"/>
      <c r="BS90" s="11"/>
      <c r="BT90" s="11"/>
      <c r="BU90" s="11"/>
      <c r="BV90" s="11"/>
      <c r="BW90" s="12"/>
      <c r="BX90" s="214"/>
      <c r="BY90" s="214"/>
      <c r="BZ90" s="214"/>
      <c r="CA90" s="214"/>
      <c r="CB90" s="214"/>
      <c r="CC90" s="214"/>
      <c r="CD90" s="214"/>
      <c r="CE90" s="214"/>
      <c r="CF90" s="214"/>
      <c r="CG90" s="214"/>
      <c r="CH90" s="214"/>
      <c r="CI90" s="214"/>
      <c r="CJ90" s="214"/>
      <c r="CK90" s="165">
        <f t="shared" si="13"/>
        <v>100000000</v>
      </c>
      <c r="CL90" s="155" t="s">
        <v>841</v>
      </c>
    </row>
    <row r="91" spans="1:90" ht="34.5" customHeight="1" x14ac:dyDescent="0.2">
      <c r="A91" s="433"/>
      <c r="B91" s="288"/>
      <c r="C91" s="285" t="s">
        <v>621</v>
      </c>
      <c r="D91" s="288" t="s">
        <v>622</v>
      </c>
      <c r="E91" s="288" t="s">
        <v>623</v>
      </c>
      <c r="F91" s="288" t="s">
        <v>624</v>
      </c>
      <c r="G91" s="192" t="s">
        <v>625</v>
      </c>
      <c r="H91" s="192" t="s">
        <v>611</v>
      </c>
      <c r="I91" s="207">
        <v>13</v>
      </c>
      <c r="J91" s="207"/>
      <c r="K91" s="207"/>
      <c r="L91" s="207">
        <v>13</v>
      </c>
      <c r="M91" s="215"/>
      <c r="N91" s="297" t="s">
        <v>626</v>
      </c>
      <c r="O91" s="297" t="s">
        <v>627</v>
      </c>
      <c r="P91" s="297" t="s">
        <v>628</v>
      </c>
      <c r="Q91" s="207">
        <v>13</v>
      </c>
      <c r="R91" s="207">
        <v>13</v>
      </c>
      <c r="S91" s="207">
        <v>13</v>
      </c>
      <c r="T91" s="207">
        <v>13</v>
      </c>
      <c r="U91" s="207">
        <v>13</v>
      </c>
      <c r="V91" s="168"/>
      <c r="W91" s="168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69">
        <v>124560000</v>
      </c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0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168"/>
      <c r="BR91" s="168"/>
      <c r="BS91" s="168"/>
      <c r="BT91" s="11"/>
      <c r="BU91" s="11"/>
      <c r="BV91" s="11"/>
      <c r="BW91" s="12"/>
      <c r="BX91" s="214"/>
      <c r="BY91" s="214"/>
      <c r="BZ91" s="214"/>
      <c r="CA91" s="214"/>
      <c r="CB91" s="214"/>
      <c r="CC91" s="214"/>
      <c r="CD91" s="214"/>
      <c r="CE91" s="214"/>
      <c r="CF91" s="214"/>
      <c r="CG91" s="214"/>
      <c r="CH91" s="214"/>
      <c r="CI91" s="214"/>
      <c r="CJ91" s="214"/>
      <c r="CK91" s="165">
        <f t="shared" si="13"/>
        <v>124560000</v>
      </c>
      <c r="CL91" s="84" t="s">
        <v>840</v>
      </c>
    </row>
    <row r="92" spans="1:90" ht="34.5" customHeight="1" x14ac:dyDescent="0.2">
      <c r="A92" s="433"/>
      <c r="B92" s="288"/>
      <c r="C92" s="288"/>
      <c r="D92" s="288"/>
      <c r="E92" s="288"/>
      <c r="F92" s="288"/>
      <c r="G92" s="185" t="s">
        <v>629</v>
      </c>
      <c r="H92" s="185" t="s">
        <v>611</v>
      </c>
      <c r="I92" s="214">
        <v>13</v>
      </c>
      <c r="J92" s="214"/>
      <c r="K92" s="214"/>
      <c r="L92" s="214">
        <v>13</v>
      </c>
      <c r="M92" s="217"/>
      <c r="N92" s="297"/>
      <c r="O92" s="297"/>
      <c r="P92" s="297"/>
      <c r="Q92" s="214">
        <v>13</v>
      </c>
      <c r="R92" s="214">
        <v>13</v>
      </c>
      <c r="S92" s="214">
        <v>13</v>
      </c>
      <c r="T92" s="214">
        <v>13</v>
      </c>
      <c r="U92" s="214">
        <v>13</v>
      </c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69">
        <v>126558197</v>
      </c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0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T92" s="11"/>
      <c r="BU92" s="11"/>
      <c r="BV92" s="11"/>
      <c r="BW92" s="12"/>
      <c r="BX92" s="214"/>
      <c r="BY92" s="214"/>
      <c r="BZ92" s="214"/>
      <c r="CA92" s="214"/>
      <c r="CB92" s="214"/>
      <c r="CC92" s="214"/>
      <c r="CD92" s="214"/>
      <c r="CE92" s="214"/>
      <c r="CF92" s="214"/>
      <c r="CG92" s="214"/>
      <c r="CH92" s="214"/>
      <c r="CI92" s="214"/>
      <c r="CJ92" s="214"/>
      <c r="CK92" s="165">
        <f t="shared" si="13"/>
        <v>126558197</v>
      </c>
      <c r="CL92" s="84" t="s">
        <v>840</v>
      </c>
    </row>
    <row r="93" spans="1:90" ht="34.5" customHeight="1" x14ac:dyDescent="0.2">
      <c r="A93" s="433"/>
      <c r="B93" s="288"/>
      <c r="C93" s="288"/>
      <c r="D93" s="286"/>
      <c r="E93" s="286"/>
      <c r="F93" s="286"/>
      <c r="G93" s="185" t="s">
        <v>630</v>
      </c>
      <c r="H93" s="185" t="s">
        <v>611</v>
      </c>
      <c r="I93" s="214">
        <v>13</v>
      </c>
      <c r="J93" s="214"/>
      <c r="K93" s="214"/>
      <c r="L93" s="214">
        <v>13</v>
      </c>
      <c r="M93" s="217"/>
      <c r="N93" s="298"/>
      <c r="O93" s="298"/>
      <c r="P93" s="298"/>
      <c r="Q93" s="214">
        <v>13</v>
      </c>
      <c r="R93" s="214">
        <v>13</v>
      </c>
      <c r="S93" s="214">
        <v>13</v>
      </c>
      <c r="T93" s="214">
        <v>13</v>
      </c>
      <c r="U93" s="214">
        <v>13</v>
      </c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69">
        <v>126558197</v>
      </c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0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  <c r="BR93" s="11"/>
      <c r="BS93" s="11"/>
      <c r="BT93" s="11"/>
      <c r="BU93" s="11"/>
      <c r="BV93" s="11"/>
      <c r="BW93" s="12"/>
      <c r="BX93" s="214"/>
      <c r="BY93" s="214"/>
      <c r="BZ93" s="214"/>
      <c r="CA93" s="214"/>
      <c r="CB93" s="214"/>
      <c r="CC93" s="214"/>
      <c r="CD93" s="214"/>
      <c r="CE93" s="214"/>
      <c r="CF93" s="214"/>
      <c r="CG93" s="214"/>
      <c r="CH93" s="214"/>
      <c r="CI93" s="214"/>
      <c r="CJ93" s="214"/>
      <c r="CK93" s="165">
        <f t="shared" si="13"/>
        <v>126558197</v>
      </c>
      <c r="CL93" s="84" t="s">
        <v>840</v>
      </c>
    </row>
    <row r="94" spans="1:90" ht="79.5" customHeight="1" x14ac:dyDescent="0.2">
      <c r="A94" s="433"/>
      <c r="B94" s="288"/>
      <c r="C94" s="288"/>
      <c r="D94" s="285" t="s">
        <v>758</v>
      </c>
      <c r="E94" s="26" t="s">
        <v>759</v>
      </c>
      <c r="F94" s="214" t="s">
        <v>760</v>
      </c>
      <c r="G94" s="218" t="s">
        <v>761</v>
      </c>
      <c r="H94" s="214" t="s">
        <v>762</v>
      </c>
      <c r="I94" s="214">
        <v>13</v>
      </c>
      <c r="J94" s="214"/>
      <c r="K94" s="214"/>
      <c r="L94" s="214">
        <v>13</v>
      </c>
      <c r="M94" s="214">
        <v>13</v>
      </c>
      <c r="N94" s="26" t="s">
        <v>763</v>
      </c>
      <c r="O94" s="214" t="s">
        <v>764</v>
      </c>
      <c r="P94" s="214" t="s">
        <v>762</v>
      </c>
      <c r="Q94" s="214">
        <v>13</v>
      </c>
      <c r="R94" s="214">
        <v>13</v>
      </c>
      <c r="S94" s="214">
        <v>0</v>
      </c>
      <c r="T94" s="214">
        <v>0</v>
      </c>
      <c r="U94" s="214">
        <v>0</v>
      </c>
      <c r="V94" s="11"/>
      <c r="W94" s="11">
        <v>23000000</v>
      </c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69">
        <v>10000000</v>
      </c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0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1"/>
      <c r="BP94" s="11"/>
      <c r="BQ94" s="11"/>
      <c r="BR94" s="11"/>
      <c r="BS94" s="11"/>
      <c r="BT94" s="11"/>
      <c r="BU94" s="11"/>
      <c r="BV94" s="11"/>
      <c r="BW94" s="12"/>
      <c r="BX94" s="214"/>
      <c r="BY94" s="214"/>
      <c r="BZ94" s="214"/>
      <c r="CA94" s="214"/>
      <c r="CB94" s="214"/>
      <c r="CC94" s="214"/>
      <c r="CD94" s="214"/>
      <c r="CE94" s="214"/>
      <c r="CF94" s="214"/>
      <c r="CG94" s="214"/>
      <c r="CH94" s="214"/>
      <c r="CI94" s="214"/>
      <c r="CJ94" s="214"/>
      <c r="CK94" s="165">
        <f t="shared" si="13"/>
        <v>33000000</v>
      </c>
      <c r="CL94" s="155" t="s">
        <v>845</v>
      </c>
    </row>
    <row r="95" spans="1:90" ht="79.5" customHeight="1" x14ac:dyDescent="0.2">
      <c r="A95" s="433"/>
      <c r="B95" s="288"/>
      <c r="C95" s="288"/>
      <c r="D95" s="288"/>
      <c r="E95" s="220" t="s">
        <v>765</v>
      </c>
      <c r="F95" s="214" t="s">
        <v>766</v>
      </c>
      <c r="G95" s="218" t="s">
        <v>761</v>
      </c>
      <c r="H95" s="214" t="s">
        <v>767</v>
      </c>
      <c r="I95" s="214">
        <v>13</v>
      </c>
      <c r="J95" s="214"/>
      <c r="K95" s="214"/>
      <c r="L95" s="214">
        <v>13</v>
      </c>
      <c r="M95" s="214">
        <v>13</v>
      </c>
      <c r="N95" s="214" t="s">
        <v>768</v>
      </c>
      <c r="O95" s="218" t="s">
        <v>764</v>
      </c>
      <c r="P95" s="214" t="s">
        <v>769</v>
      </c>
      <c r="Q95" s="214">
        <v>7</v>
      </c>
      <c r="R95" s="214">
        <v>0</v>
      </c>
      <c r="S95" s="214">
        <v>1</v>
      </c>
      <c r="T95" s="214">
        <v>0</v>
      </c>
      <c r="U95" s="214">
        <v>1</v>
      </c>
      <c r="V95" s="11"/>
      <c r="W95" s="11">
        <v>50000000</v>
      </c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69">
        <v>10000000</v>
      </c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0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11"/>
      <c r="BR95" s="11"/>
      <c r="BS95" s="11"/>
      <c r="BT95" s="11"/>
      <c r="BU95" s="11"/>
      <c r="BV95" s="11"/>
      <c r="BW95" s="12"/>
      <c r="BX95" s="214"/>
      <c r="BY95" s="214"/>
      <c r="BZ95" s="214"/>
      <c r="CA95" s="214"/>
      <c r="CB95" s="214"/>
      <c r="CC95" s="214"/>
      <c r="CD95" s="214"/>
      <c r="CE95" s="214"/>
      <c r="CF95" s="214"/>
      <c r="CG95" s="214"/>
      <c r="CH95" s="214"/>
      <c r="CI95" s="214"/>
      <c r="CJ95" s="214"/>
      <c r="CK95" s="165">
        <f t="shared" si="13"/>
        <v>60000000</v>
      </c>
      <c r="CL95" s="155" t="s">
        <v>845</v>
      </c>
    </row>
    <row r="96" spans="1:90" ht="79.5" customHeight="1" x14ac:dyDescent="0.2">
      <c r="A96" s="433"/>
      <c r="B96" s="288"/>
      <c r="C96" s="288"/>
      <c r="D96" s="288"/>
      <c r="E96" s="219" t="s">
        <v>770</v>
      </c>
      <c r="F96" s="214" t="s">
        <v>771</v>
      </c>
      <c r="G96" s="214" t="s">
        <v>772</v>
      </c>
      <c r="H96" s="214" t="s">
        <v>773</v>
      </c>
      <c r="I96" s="214">
        <v>5</v>
      </c>
      <c r="J96" s="214"/>
      <c r="K96" s="214"/>
      <c r="L96" s="214">
        <v>3</v>
      </c>
      <c r="M96" s="214">
        <v>2</v>
      </c>
      <c r="N96" s="214" t="s">
        <v>774</v>
      </c>
      <c r="O96" s="214" t="s">
        <v>775</v>
      </c>
      <c r="P96" s="214" t="s">
        <v>776</v>
      </c>
      <c r="Q96" s="214">
        <v>5</v>
      </c>
      <c r="R96" s="214">
        <v>0.5</v>
      </c>
      <c r="S96" s="214">
        <v>1</v>
      </c>
      <c r="T96" s="214">
        <v>0</v>
      </c>
      <c r="U96" s="214">
        <v>0</v>
      </c>
      <c r="V96" s="11"/>
      <c r="W96" s="11">
        <v>60000000</v>
      </c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69">
        <v>10000000</v>
      </c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0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  <c r="BR96" s="11"/>
      <c r="BS96" s="11"/>
      <c r="BT96" s="11"/>
      <c r="BU96" s="11"/>
      <c r="BV96" s="11"/>
      <c r="BW96" s="12"/>
      <c r="BX96" s="214"/>
      <c r="BY96" s="214"/>
      <c r="BZ96" s="214"/>
      <c r="CA96" s="214"/>
      <c r="CB96" s="214"/>
      <c r="CC96" s="214"/>
      <c r="CD96" s="214"/>
      <c r="CE96" s="214"/>
      <c r="CF96" s="214"/>
      <c r="CG96" s="214"/>
      <c r="CH96" s="214"/>
      <c r="CI96" s="214"/>
      <c r="CJ96" s="214"/>
      <c r="CK96" s="165">
        <f t="shared" si="13"/>
        <v>70000000</v>
      </c>
      <c r="CL96" s="155" t="s">
        <v>845</v>
      </c>
    </row>
    <row r="97" spans="1:90" ht="79.5" customHeight="1" x14ac:dyDescent="0.2">
      <c r="A97" s="433"/>
      <c r="B97" s="288"/>
      <c r="C97" s="288"/>
      <c r="D97" s="288"/>
      <c r="E97" s="26" t="s">
        <v>777</v>
      </c>
      <c r="F97" s="214" t="s">
        <v>778</v>
      </c>
      <c r="G97" s="214" t="s">
        <v>761</v>
      </c>
      <c r="H97" s="214" t="s">
        <v>779</v>
      </c>
      <c r="I97" s="214">
        <v>0</v>
      </c>
      <c r="J97" s="214"/>
      <c r="K97" s="214"/>
      <c r="L97" s="214">
        <v>13</v>
      </c>
      <c r="M97" s="214">
        <v>13</v>
      </c>
      <c r="N97" s="214" t="s">
        <v>780</v>
      </c>
      <c r="O97" s="214">
        <v>1</v>
      </c>
      <c r="P97" s="214" t="s">
        <v>779</v>
      </c>
      <c r="Q97" s="214">
        <v>0</v>
      </c>
      <c r="R97" s="214">
        <v>1</v>
      </c>
      <c r="S97" s="214">
        <v>0</v>
      </c>
      <c r="T97" s="214">
        <v>0</v>
      </c>
      <c r="U97" s="214">
        <v>0</v>
      </c>
      <c r="V97" s="11"/>
      <c r="W97" s="11">
        <v>23000000</v>
      </c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69">
        <v>10000000</v>
      </c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0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2"/>
      <c r="BX97" s="214"/>
      <c r="BY97" s="214"/>
      <c r="BZ97" s="214"/>
      <c r="CA97" s="214"/>
      <c r="CB97" s="214"/>
      <c r="CC97" s="214"/>
      <c r="CD97" s="214"/>
      <c r="CE97" s="214"/>
      <c r="CF97" s="214"/>
      <c r="CG97" s="214"/>
      <c r="CH97" s="214"/>
      <c r="CI97" s="214"/>
      <c r="CJ97" s="214"/>
      <c r="CK97" s="165">
        <f t="shared" si="13"/>
        <v>33000000</v>
      </c>
      <c r="CL97" s="155" t="s">
        <v>845</v>
      </c>
    </row>
    <row r="98" spans="1:90" ht="128.25" customHeight="1" x14ac:dyDescent="0.2">
      <c r="A98" s="433"/>
      <c r="B98" s="288"/>
      <c r="C98" s="286"/>
      <c r="D98" s="286"/>
      <c r="E98" s="26" t="s">
        <v>781</v>
      </c>
      <c r="F98" s="214" t="s">
        <v>782</v>
      </c>
      <c r="G98" s="214" t="s">
        <v>783</v>
      </c>
      <c r="H98" s="214" t="s">
        <v>784</v>
      </c>
      <c r="I98" s="214">
        <v>6</v>
      </c>
      <c r="J98" s="214"/>
      <c r="K98" s="214"/>
      <c r="L98" s="214">
        <v>1</v>
      </c>
      <c r="M98" s="214">
        <v>1</v>
      </c>
      <c r="N98" s="214" t="s">
        <v>785</v>
      </c>
      <c r="O98" s="214" t="s">
        <v>786</v>
      </c>
      <c r="P98" s="214" t="s">
        <v>787</v>
      </c>
      <c r="Q98" s="214">
        <v>6</v>
      </c>
      <c r="R98" s="214">
        <v>1</v>
      </c>
      <c r="S98" s="214">
        <v>1</v>
      </c>
      <c r="T98" s="214">
        <v>1</v>
      </c>
      <c r="U98" s="214">
        <v>1</v>
      </c>
      <c r="V98" s="11"/>
      <c r="W98" s="11">
        <v>60000000</v>
      </c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69">
        <v>10000000</v>
      </c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0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2"/>
      <c r="BX98" s="214"/>
      <c r="BY98" s="214"/>
      <c r="BZ98" s="214"/>
      <c r="CA98" s="214"/>
      <c r="CB98" s="214"/>
      <c r="CC98" s="214"/>
      <c r="CD98" s="214"/>
      <c r="CE98" s="214"/>
      <c r="CF98" s="214"/>
      <c r="CG98" s="214"/>
      <c r="CH98" s="214"/>
      <c r="CI98" s="214"/>
      <c r="CJ98" s="214"/>
      <c r="CK98" s="165">
        <f t="shared" si="13"/>
        <v>70000000</v>
      </c>
      <c r="CL98" s="155" t="s">
        <v>845</v>
      </c>
    </row>
    <row r="99" spans="1:90" ht="34.5" customHeight="1" x14ac:dyDescent="0.2">
      <c r="A99" s="433"/>
      <c r="B99" s="288"/>
      <c r="C99" s="302" t="s">
        <v>535</v>
      </c>
      <c r="D99" s="299" t="s">
        <v>536</v>
      </c>
      <c r="E99" s="300" t="s">
        <v>537</v>
      </c>
      <c r="F99" s="300" t="s">
        <v>538</v>
      </c>
      <c r="G99" s="300" t="s">
        <v>539</v>
      </c>
      <c r="H99" s="300" t="s">
        <v>540</v>
      </c>
      <c r="I99" s="301">
        <v>0</v>
      </c>
      <c r="J99" s="301">
        <v>13</v>
      </c>
      <c r="K99" s="301">
        <v>13</v>
      </c>
      <c r="L99" s="291">
        <v>13</v>
      </c>
      <c r="M99" s="301">
        <v>13</v>
      </c>
      <c r="N99" s="291" t="s">
        <v>541</v>
      </c>
      <c r="O99" s="214" t="s">
        <v>786</v>
      </c>
      <c r="P99" s="214" t="s">
        <v>787</v>
      </c>
      <c r="Q99" s="214">
        <v>6</v>
      </c>
      <c r="R99" s="214">
        <v>1</v>
      </c>
      <c r="S99" s="214">
        <v>1</v>
      </c>
      <c r="T99" s="214">
        <v>1</v>
      </c>
      <c r="U99" s="214">
        <v>1</v>
      </c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69">
        <v>219780290.52000001</v>
      </c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0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2"/>
      <c r="BX99" s="214"/>
      <c r="BY99" s="214"/>
      <c r="BZ99" s="214"/>
      <c r="CA99" s="214"/>
      <c r="CB99" s="214"/>
      <c r="CC99" s="214"/>
      <c r="CD99" s="214"/>
      <c r="CE99" s="214"/>
      <c r="CF99" s="214"/>
      <c r="CG99" s="214"/>
      <c r="CH99" s="214"/>
      <c r="CI99" s="214"/>
      <c r="CJ99" s="214"/>
      <c r="CK99" s="165">
        <f t="shared" si="13"/>
        <v>219780290.52000001</v>
      </c>
      <c r="CL99" s="155" t="s">
        <v>845</v>
      </c>
    </row>
    <row r="100" spans="1:90" ht="34.5" customHeight="1" x14ac:dyDescent="0.2">
      <c r="A100" s="433"/>
      <c r="B100" s="288"/>
      <c r="C100" s="306"/>
      <c r="D100" s="299"/>
      <c r="E100" s="300"/>
      <c r="F100" s="300"/>
      <c r="G100" s="300"/>
      <c r="H100" s="300"/>
      <c r="I100" s="301"/>
      <c r="J100" s="301"/>
      <c r="K100" s="301"/>
      <c r="L100" s="291"/>
      <c r="M100" s="301"/>
      <c r="N100" s="291"/>
      <c r="O100" s="173" t="s">
        <v>542</v>
      </c>
      <c r="P100" s="173" t="s">
        <v>543</v>
      </c>
      <c r="Q100" s="173">
        <v>13</v>
      </c>
      <c r="R100" s="173">
        <v>13</v>
      </c>
      <c r="S100" s="48">
        <v>13</v>
      </c>
      <c r="T100" s="48">
        <v>13</v>
      </c>
      <c r="U100" s="48">
        <v>13</v>
      </c>
      <c r="V100" s="48"/>
      <c r="W100" s="48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69">
        <v>219780290.25</v>
      </c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0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48"/>
      <c r="BR100" s="48"/>
      <c r="BS100" s="248"/>
      <c r="BT100" s="11"/>
      <c r="BU100" s="11"/>
      <c r="BV100" s="11"/>
      <c r="BW100" s="12"/>
      <c r="BX100" s="214"/>
      <c r="BY100" s="214"/>
      <c r="BZ100" s="214"/>
      <c r="CA100" s="214"/>
      <c r="CB100" s="214"/>
      <c r="CC100" s="214"/>
      <c r="CD100" s="214"/>
      <c r="CE100" s="214"/>
      <c r="CF100" s="214"/>
      <c r="CG100" s="214"/>
      <c r="CH100" s="214"/>
      <c r="CI100" s="214"/>
      <c r="CJ100" s="214"/>
      <c r="CK100" s="165">
        <f t="shared" si="13"/>
        <v>219780290.25</v>
      </c>
      <c r="CL100" s="155" t="s">
        <v>842</v>
      </c>
    </row>
    <row r="101" spans="1:90" ht="34.5" customHeight="1" x14ac:dyDescent="0.2">
      <c r="A101" s="433"/>
      <c r="B101" s="288"/>
      <c r="C101" s="306"/>
      <c r="D101" s="299"/>
      <c r="E101" s="300"/>
      <c r="F101" s="300"/>
      <c r="G101" s="300"/>
      <c r="H101" s="300"/>
      <c r="I101" s="301"/>
      <c r="J101" s="301"/>
      <c r="K101" s="301"/>
      <c r="L101" s="291"/>
      <c r="M101" s="301"/>
      <c r="N101" s="291"/>
      <c r="O101" s="173" t="s">
        <v>544</v>
      </c>
      <c r="P101" s="173" t="s">
        <v>545</v>
      </c>
      <c r="Q101" s="173">
        <v>13</v>
      </c>
      <c r="R101" s="173">
        <v>13</v>
      </c>
      <c r="S101" s="48">
        <v>13</v>
      </c>
      <c r="T101" s="48">
        <v>13</v>
      </c>
      <c r="U101" s="48">
        <v>13</v>
      </c>
      <c r="V101" s="48"/>
      <c r="W101" s="48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69">
        <v>219780290.25</v>
      </c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0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48"/>
      <c r="BR101" s="48"/>
      <c r="BS101" s="248"/>
      <c r="BT101" s="11"/>
      <c r="BU101" s="11"/>
      <c r="BV101" s="11"/>
      <c r="BW101" s="12"/>
      <c r="BX101" s="214"/>
      <c r="BY101" s="214"/>
      <c r="BZ101" s="214"/>
      <c r="CA101" s="214"/>
      <c r="CB101" s="214"/>
      <c r="CC101" s="214"/>
      <c r="CD101" s="214"/>
      <c r="CE101" s="214"/>
      <c r="CF101" s="214"/>
      <c r="CG101" s="214"/>
      <c r="CH101" s="214"/>
      <c r="CI101" s="214"/>
      <c r="CJ101" s="214"/>
      <c r="CK101" s="165">
        <f t="shared" si="13"/>
        <v>219780290.25</v>
      </c>
      <c r="CL101" s="155" t="s">
        <v>842</v>
      </c>
    </row>
    <row r="102" spans="1:90" ht="34.5" customHeight="1" x14ac:dyDescent="0.2">
      <c r="A102" s="433"/>
      <c r="B102" s="288"/>
      <c r="C102" s="306"/>
      <c r="D102" s="299"/>
      <c r="E102" s="300"/>
      <c r="F102" s="300"/>
      <c r="G102" s="300"/>
      <c r="H102" s="300"/>
      <c r="I102" s="301"/>
      <c r="J102" s="301"/>
      <c r="K102" s="301"/>
      <c r="L102" s="291"/>
      <c r="M102" s="301"/>
      <c r="N102" s="291"/>
      <c r="O102" s="249" t="s">
        <v>546</v>
      </c>
      <c r="P102" s="173" t="s">
        <v>547</v>
      </c>
      <c r="Q102" s="173">
        <v>12</v>
      </c>
      <c r="R102" s="173">
        <v>13</v>
      </c>
      <c r="S102" s="48">
        <v>13</v>
      </c>
      <c r="T102" s="48">
        <v>13</v>
      </c>
      <c r="U102" s="48">
        <v>13</v>
      </c>
      <c r="V102" s="48"/>
      <c r="W102" s="48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69">
        <v>219780290.25</v>
      </c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0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48"/>
      <c r="BR102" s="48"/>
      <c r="BS102" s="248">
        <v>16694154</v>
      </c>
      <c r="BT102" s="11"/>
      <c r="BU102" s="11"/>
      <c r="BV102" s="11"/>
      <c r="BW102" s="12"/>
      <c r="BX102" s="214"/>
      <c r="BY102" s="214"/>
      <c r="BZ102" s="214"/>
      <c r="CA102" s="214"/>
      <c r="CB102" s="214"/>
      <c r="CC102" s="214"/>
      <c r="CD102" s="214"/>
      <c r="CE102" s="214"/>
      <c r="CF102" s="214"/>
      <c r="CG102" s="214"/>
      <c r="CH102" s="214"/>
      <c r="CI102" s="214"/>
      <c r="CJ102" s="214"/>
      <c r="CK102" s="165">
        <f t="shared" si="13"/>
        <v>236474444.25</v>
      </c>
      <c r="CL102" s="155" t="s">
        <v>842</v>
      </c>
    </row>
    <row r="103" spans="1:90" ht="34.5" customHeight="1" x14ac:dyDescent="0.2">
      <c r="A103" s="433"/>
      <c r="B103" s="288"/>
      <c r="C103" s="306"/>
      <c r="D103" s="304" t="s">
        <v>559</v>
      </c>
      <c r="E103" s="304" t="s">
        <v>560</v>
      </c>
      <c r="F103" s="304" t="s">
        <v>561</v>
      </c>
      <c r="G103" s="250" t="s">
        <v>562</v>
      </c>
      <c r="H103" s="175" t="s">
        <v>563</v>
      </c>
      <c r="I103" s="214">
        <v>10</v>
      </c>
      <c r="J103" s="214">
        <v>13</v>
      </c>
      <c r="K103" s="26">
        <v>13</v>
      </c>
      <c r="L103" s="214">
        <v>13</v>
      </c>
      <c r="M103" s="26">
        <v>13</v>
      </c>
      <c r="N103" s="302" t="s">
        <v>564</v>
      </c>
      <c r="O103" s="175" t="s">
        <v>565</v>
      </c>
      <c r="P103" s="175" t="s">
        <v>566</v>
      </c>
      <c r="Q103" s="26">
        <v>13</v>
      </c>
      <c r="R103" s="26">
        <v>13</v>
      </c>
      <c r="S103" s="214">
        <v>13</v>
      </c>
      <c r="T103" s="214">
        <v>13</v>
      </c>
      <c r="U103" s="214">
        <v>13</v>
      </c>
      <c r="V103" s="11"/>
      <c r="W103" s="11">
        <v>712133522</v>
      </c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69">
        <v>110208056.33</v>
      </c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0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  <c r="BR103" s="11"/>
      <c r="BS103" s="11"/>
      <c r="BT103" s="11"/>
      <c r="BU103" s="11"/>
      <c r="BV103" s="11"/>
      <c r="BW103" s="12"/>
      <c r="BX103" s="214"/>
      <c r="BY103" s="214"/>
      <c r="BZ103" s="214"/>
      <c r="CA103" s="214"/>
      <c r="CB103" s="214"/>
      <c r="CC103" s="214"/>
      <c r="CD103" s="214"/>
      <c r="CE103" s="214"/>
      <c r="CF103" s="214"/>
      <c r="CG103" s="214"/>
      <c r="CH103" s="214"/>
      <c r="CI103" s="214"/>
      <c r="CJ103" s="214"/>
      <c r="CK103" s="165">
        <f t="shared" si="13"/>
        <v>822341578.33000004</v>
      </c>
      <c r="CL103" s="84" t="s">
        <v>843</v>
      </c>
    </row>
    <row r="104" spans="1:90" ht="34.5" customHeight="1" x14ac:dyDescent="0.2">
      <c r="A104" s="433"/>
      <c r="B104" s="288"/>
      <c r="C104" s="306"/>
      <c r="D104" s="280"/>
      <c r="E104" s="280"/>
      <c r="F104" s="280"/>
      <c r="G104" s="307" t="s">
        <v>567</v>
      </c>
      <c r="H104" s="307" t="s">
        <v>568</v>
      </c>
      <c r="I104" s="285">
        <v>1</v>
      </c>
      <c r="J104" s="285">
        <v>1</v>
      </c>
      <c r="K104" s="302">
        <v>1</v>
      </c>
      <c r="L104" s="285">
        <v>1</v>
      </c>
      <c r="M104" s="302">
        <v>1</v>
      </c>
      <c r="N104" s="306"/>
      <c r="O104" s="175" t="s">
        <v>569</v>
      </c>
      <c r="P104" s="175" t="s">
        <v>570</v>
      </c>
      <c r="Q104" s="26">
        <v>16</v>
      </c>
      <c r="R104" s="26">
        <v>16</v>
      </c>
      <c r="S104" s="214">
        <v>16</v>
      </c>
      <c r="T104" s="214">
        <v>16</v>
      </c>
      <c r="U104" s="214">
        <v>16</v>
      </c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69">
        <v>110208056.33</v>
      </c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0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11"/>
      <c r="BR104" s="11"/>
      <c r="BS104" s="11"/>
      <c r="BT104" s="11"/>
      <c r="BU104" s="11"/>
      <c r="BV104" s="11"/>
      <c r="BW104" s="12"/>
      <c r="BX104" s="214"/>
      <c r="BY104" s="214"/>
      <c r="BZ104" s="214"/>
      <c r="CA104" s="214"/>
      <c r="CB104" s="214"/>
      <c r="CC104" s="214"/>
      <c r="CD104" s="214"/>
      <c r="CE104" s="214"/>
      <c r="CF104" s="214"/>
      <c r="CG104" s="214"/>
      <c r="CH104" s="214"/>
      <c r="CI104" s="214"/>
      <c r="CJ104" s="214"/>
      <c r="CK104" s="165">
        <f t="shared" si="13"/>
        <v>110208056.33</v>
      </c>
      <c r="CL104" s="84" t="s">
        <v>843</v>
      </c>
    </row>
    <row r="105" spans="1:90" ht="34.5" customHeight="1" x14ac:dyDescent="0.2">
      <c r="A105" s="433"/>
      <c r="B105" s="288"/>
      <c r="C105" s="306"/>
      <c r="D105" s="305"/>
      <c r="E105" s="305"/>
      <c r="F105" s="305"/>
      <c r="G105" s="308"/>
      <c r="H105" s="308"/>
      <c r="I105" s="286"/>
      <c r="J105" s="286"/>
      <c r="K105" s="303"/>
      <c r="L105" s="286"/>
      <c r="M105" s="303"/>
      <c r="N105" s="303"/>
      <c r="O105" s="175" t="s">
        <v>571</v>
      </c>
      <c r="P105" s="175" t="s">
        <v>572</v>
      </c>
      <c r="Q105" s="26">
        <v>1</v>
      </c>
      <c r="R105" s="26">
        <v>1</v>
      </c>
      <c r="S105" s="214">
        <v>1</v>
      </c>
      <c r="T105" s="214">
        <v>1</v>
      </c>
      <c r="U105" s="214">
        <v>1</v>
      </c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69">
        <v>110208056.33</v>
      </c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0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  <c r="BN105" s="11"/>
      <c r="BO105" s="11"/>
      <c r="BP105" s="11"/>
      <c r="BQ105" s="11"/>
      <c r="BR105" s="11"/>
      <c r="BS105" s="11"/>
      <c r="BT105" s="11"/>
      <c r="BU105" s="11"/>
      <c r="BV105" s="11"/>
      <c r="BW105" s="12"/>
      <c r="BX105" s="214"/>
      <c r="BY105" s="214"/>
      <c r="BZ105" s="214"/>
      <c r="CA105" s="214"/>
      <c r="CB105" s="214"/>
      <c r="CC105" s="214"/>
      <c r="CD105" s="214"/>
      <c r="CE105" s="214"/>
      <c r="CF105" s="214"/>
      <c r="CG105" s="214"/>
      <c r="CH105" s="214"/>
      <c r="CI105" s="214"/>
      <c r="CJ105" s="214"/>
      <c r="CK105" s="165">
        <f t="shared" si="13"/>
        <v>110208056.33</v>
      </c>
      <c r="CL105" s="84" t="s">
        <v>843</v>
      </c>
    </row>
    <row r="106" spans="1:90" ht="34.5" customHeight="1" x14ac:dyDescent="0.2">
      <c r="A106" s="433"/>
      <c r="B106" s="288"/>
      <c r="C106" s="306"/>
      <c r="D106" s="287" t="s">
        <v>559</v>
      </c>
      <c r="E106" s="287" t="s">
        <v>584</v>
      </c>
      <c r="F106" s="287" t="s">
        <v>585</v>
      </c>
      <c r="G106" s="292" t="s">
        <v>586</v>
      </c>
      <c r="H106" s="287" t="s">
        <v>587</v>
      </c>
      <c r="I106" s="287">
        <v>13</v>
      </c>
      <c r="J106" s="15"/>
      <c r="K106" s="15"/>
      <c r="L106" s="287">
        <v>13</v>
      </c>
      <c r="M106" s="287">
        <v>13</v>
      </c>
      <c r="N106" s="291" t="s">
        <v>588</v>
      </c>
      <c r="O106" s="173" t="s">
        <v>589</v>
      </c>
      <c r="P106" s="173" t="s">
        <v>590</v>
      </c>
      <c r="Q106" s="173">
        <v>0</v>
      </c>
      <c r="R106" s="173">
        <v>7</v>
      </c>
      <c r="S106" s="214">
        <v>29</v>
      </c>
      <c r="T106" s="214">
        <v>30</v>
      </c>
      <c r="U106" s="214">
        <v>30</v>
      </c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69">
        <v>128359063.25</v>
      </c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0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  <c r="BN106" s="11"/>
      <c r="BO106" s="11"/>
      <c r="BP106" s="11"/>
      <c r="BQ106" s="11"/>
      <c r="BR106" s="11"/>
      <c r="BS106" s="11"/>
      <c r="BT106" s="11"/>
      <c r="BU106" s="11"/>
      <c r="BV106" s="11"/>
      <c r="BW106" s="12"/>
      <c r="BX106" s="214"/>
      <c r="BY106" s="214"/>
      <c r="BZ106" s="214"/>
      <c r="CA106" s="214"/>
      <c r="CB106" s="214"/>
      <c r="CC106" s="214"/>
      <c r="CD106" s="214"/>
      <c r="CE106" s="214"/>
      <c r="CF106" s="214"/>
      <c r="CG106" s="214"/>
      <c r="CH106" s="214"/>
      <c r="CI106" s="214"/>
      <c r="CJ106" s="214"/>
      <c r="CK106" s="165">
        <f t="shared" si="13"/>
        <v>128359063.25</v>
      </c>
      <c r="CL106" s="155" t="s">
        <v>838</v>
      </c>
    </row>
    <row r="107" spans="1:90" ht="34.5" customHeight="1" x14ac:dyDescent="0.2">
      <c r="A107" s="433"/>
      <c r="B107" s="288"/>
      <c r="C107" s="306"/>
      <c r="D107" s="287"/>
      <c r="E107" s="287"/>
      <c r="F107" s="287"/>
      <c r="G107" s="292"/>
      <c r="H107" s="287"/>
      <c r="I107" s="287"/>
      <c r="J107" s="15"/>
      <c r="K107" s="15"/>
      <c r="L107" s="287"/>
      <c r="M107" s="287"/>
      <c r="N107" s="291"/>
      <c r="O107" s="173" t="s">
        <v>591</v>
      </c>
      <c r="P107" s="173" t="s">
        <v>592</v>
      </c>
      <c r="Q107" s="173">
        <v>13</v>
      </c>
      <c r="R107" s="173">
        <v>13</v>
      </c>
      <c r="S107" s="214">
        <v>13</v>
      </c>
      <c r="T107" s="214">
        <v>13</v>
      </c>
      <c r="U107" s="214">
        <v>13</v>
      </c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69">
        <v>128359063.25</v>
      </c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0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1"/>
      <c r="BN107" s="11"/>
      <c r="BO107" s="11"/>
      <c r="BP107" s="11"/>
      <c r="BQ107" s="11"/>
      <c r="BR107" s="11"/>
      <c r="BS107" s="11"/>
      <c r="BT107" s="11"/>
      <c r="BU107" s="11"/>
      <c r="BV107" s="11"/>
      <c r="BW107" s="12"/>
      <c r="BX107" s="214"/>
      <c r="BY107" s="214"/>
      <c r="BZ107" s="214"/>
      <c r="CA107" s="214"/>
      <c r="CB107" s="214"/>
      <c r="CC107" s="214"/>
      <c r="CD107" s="214"/>
      <c r="CE107" s="214"/>
      <c r="CF107" s="214"/>
      <c r="CG107" s="214"/>
      <c r="CH107" s="214"/>
      <c r="CI107" s="214"/>
      <c r="CJ107" s="214"/>
      <c r="CK107" s="165">
        <f t="shared" si="13"/>
        <v>128359063.25</v>
      </c>
      <c r="CL107" s="155" t="s">
        <v>838</v>
      </c>
    </row>
    <row r="108" spans="1:90" ht="34.5" customHeight="1" x14ac:dyDescent="0.2">
      <c r="A108" s="433"/>
      <c r="B108" s="288"/>
      <c r="C108" s="306"/>
      <c r="D108" s="287"/>
      <c r="E108" s="287"/>
      <c r="F108" s="287"/>
      <c r="G108" s="292"/>
      <c r="H108" s="287"/>
      <c r="I108" s="287"/>
      <c r="J108" s="214"/>
      <c r="K108" s="214"/>
      <c r="L108" s="287"/>
      <c r="M108" s="287"/>
      <c r="N108" s="291"/>
      <c r="O108" s="251" t="s">
        <v>593</v>
      </c>
      <c r="P108" s="173" t="s">
        <v>590</v>
      </c>
      <c r="Q108" s="173">
        <v>0</v>
      </c>
      <c r="R108" s="173">
        <v>0</v>
      </c>
      <c r="S108" s="214">
        <v>0</v>
      </c>
      <c r="T108" s="214">
        <v>0</v>
      </c>
      <c r="U108" s="214">
        <v>1</v>
      </c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69">
        <v>128359063.25</v>
      </c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0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  <c r="BM108" s="11"/>
      <c r="BN108" s="11"/>
      <c r="BO108" s="11"/>
      <c r="BP108" s="11"/>
      <c r="BQ108" s="11"/>
      <c r="BR108" s="11"/>
      <c r="BS108" s="11"/>
      <c r="BT108" s="11"/>
      <c r="BU108" s="11"/>
      <c r="BV108" s="11"/>
      <c r="BW108" s="12"/>
      <c r="BX108" s="214"/>
      <c r="BY108" s="214"/>
      <c r="BZ108" s="214"/>
      <c r="CA108" s="214"/>
      <c r="CB108" s="214"/>
      <c r="CC108" s="214"/>
      <c r="CD108" s="214"/>
      <c r="CE108" s="214"/>
      <c r="CF108" s="214"/>
      <c r="CG108" s="214"/>
      <c r="CH108" s="214"/>
      <c r="CI108" s="214"/>
      <c r="CJ108" s="214"/>
      <c r="CK108" s="165">
        <f t="shared" si="13"/>
        <v>128359063.25</v>
      </c>
      <c r="CL108" s="155" t="s">
        <v>838</v>
      </c>
    </row>
    <row r="109" spans="1:90" ht="34.5" customHeight="1" x14ac:dyDescent="0.2">
      <c r="A109" s="433"/>
      <c r="B109" s="288"/>
      <c r="C109" s="306"/>
      <c r="D109" s="287"/>
      <c r="E109" s="287"/>
      <c r="F109" s="287"/>
      <c r="G109" s="292"/>
      <c r="H109" s="287"/>
      <c r="I109" s="287"/>
      <c r="J109" s="214"/>
      <c r="K109" s="214"/>
      <c r="L109" s="287"/>
      <c r="M109" s="287"/>
      <c r="N109" s="291"/>
      <c r="O109" s="173" t="s">
        <v>594</v>
      </c>
      <c r="P109" s="173" t="s">
        <v>592</v>
      </c>
      <c r="Q109" s="173">
        <v>13</v>
      </c>
      <c r="R109" s="173">
        <v>13</v>
      </c>
      <c r="S109" s="214">
        <v>13</v>
      </c>
      <c r="T109" s="214">
        <v>13</v>
      </c>
      <c r="U109" s="214">
        <v>13</v>
      </c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69">
        <v>128359063.25</v>
      </c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0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/>
      <c r="BN109" s="11"/>
      <c r="BO109" s="11"/>
      <c r="BP109" s="11"/>
      <c r="BQ109" s="11"/>
      <c r="BR109" s="11"/>
      <c r="BS109" s="11"/>
      <c r="BT109" s="11"/>
      <c r="BU109" s="11"/>
      <c r="BV109" s="11"/>
      <c r="BW109" s="12"/>
      <c r="BX109" s="214"/>
      <c r="BY109" s="214"/>
      <c r="BZ109" s="214"/>
      <c r="CA109" s="214"/>
      <c r="CB109" s="214"/>
      <c r="CC109" s="214"/>
      <c r="CD109" s="214"/>
      <c r="CE109" s="214"/>
      <c r="CF109" s="214"/>
      <c r="CG109" s="214"/>
      <c r="CH109" s="214"/>
      <c r="CI109" s="214"/>
      <c r="CJ109" s="214"/>
      <c r="CK109" s="165">
        <f t="shared" si="13"/>
        <v>128359063.25</v>
      </c>
      <c r="CL109" s="155" t="s">
        <v>838</v>
      </c>
    </row>
    <row r="110" spans="1:90" ht="34.5" customHeight="1" x14ac:dyDescent="0.2">
      <c r="A110" s="433"/>
      <c r="B110" s="288"/>
      <c r="C110" s="306"/>
      <c r="D110" s="287" t="s">
        <v>559</v>
      </c>
      <c r="E110" s="285" t="s">
        <v>746</v>
      </c>
      <c r="F110" s="280" t="s">
        <v>747</v>
      </c>
      <c r="G110" s="282">
        <v>6518</v>
      </c>
      <c r="H110" s="175" t="s">
        <v>748</v>
      </c>
      <c r="I110" s="166">
        <v>253286</v>
      </c>
      <c r="J110" s="56"/>
      <c r="K110" s="56"/>
      <c r="L110" s="173">
        <v>1644</v>
      </c>
      <c r="M110" s="173"/>
      <c r="N110" s="284" t="s">
        <v>749</v>
      </c>
      <c r="O110" s="295">
        <v>6518</v>
      </c>
      <c r="P110" s="175" t="s">
        <v>750</v>
      </c>
      <c r="Q110" s="193">
        <v>253286</v>
      </c>
      <c r="R110" s="57">
        <v>0</v>
      </c>
      <c r="S110" s="211">
        <v>0</v>
      </c>
      <c r="T110" s="173">
        <v>1644</v>
      </c>
      <c r="U110" s="211">
        <v>0</v>
      </c>
      <c r="V110" s="194"/>
      <c r="W110" s="194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>
        <v>35749500</v>
      </c>
      <c r="AN110" s="11"/>
      <c r="AO110" s="11"/>
      <c r="AP110" s="194">
        <v>51697500</v>
      </c>
      <c r="AQ110" s="11"/>
      <c r="AR110" s="11"/>
      <c r="AS110" s="194">
        <v>1231488905</v>
      </c>
      <c r="AT110" s="11"/>
      <c r="AU110" s="11"/>
      <c r="AV110" s="195">
        <v>5968500</v>
      </c>
      <c r="AW110" s="11"/>
      <c r="AX110" s="11"/>
      <c r="AY110" s="11"/>
      <c r="AZ110" s="11"/>
      <c r="BA110" s="11"/>
      <c r="BB110" s="11"/>
      <c r="BC110" s="195">
        <v>1177935115.5799999</v>
      </c>
      <c r="BD110" s="194">
        <v>805479696</v>
      </c>
      <c r="BE110" s="194">
        <v>32303746</v>
      </c>
      <c r="BF110" s="195">
        <v>79724461.194999993</v>
      </c>
      <c r="BG110" s="196">
        <v>248588377.91999999</v>
      </c>
      <c r="BH110" s="194"/>
      <c r="BI110" s="194"/>
      <c r="BJ110" s="194"/>
      <c r="BK110" s="194">
        <v>38346009.200000003</v>
      </c>
      <c r="BL110" s="194"/>
      <c r="BM110" s="194"/>
      <c r="BN110" s="194"/>
      <c r="BO110" s="194">
        <v>270493092</v>
      </c>
      <c r="BP110" s="194">
        <v>80789733</v>
      </c>
      <c r="BQ110" s="194"/>
      <c r="BR110" s="194"/>
      <c r="BS110" s="194"/>
      <c r="BT110" s="11"/>
      <c r="BU110" s="11"/>
      <c r="BV110" s="11"/>
      <c r="BW110" s="12"/>
      <c r="BX110" s="214"/>
      <c r="BY110" s="214"/>
      <c r="BZ110" s="214"/>
      <c r="CA110" s="214"/>
      <c r="CB110" s="214"/>
      <c r="CC110" s="214"/>
      <c r="CD110" s="214"/>
      <c r="CE110" s="214"/>
      <c r="CF110" s="214"/>
      <c r="CG110" s="214"/>
      <c r="CH110" s="214"/>
      <c r="CI110" s="214"/>
      <c r="CJ110" s="214"/>
      <c r="CK110" s="165">
        <f t="shared" si="13"/>
        <v>4058564635.895</v>
      </c>
      <c r="CL110" s="155" t="s">
        <v>844</v>
      </c>
    </row>
    <row r="111" spans="1:90" ht="34.5" customHeight="1" thickBot="1" x14ac:dyDescent="0.25">
      <c r="A111" s="433"/>
      <c r="B111" s="288"/>
      <c r="C111" s="306"/>
      <c r="D111" s="287"/>
      <c r="E111" s="288"/>
      <c r="F111" s="281"/>
      <c r="G111" s="283"/>
      <c r="H111" s="173" t="s">
        <v>751</v>
      </c>
      <c r="I111" s="166">
        <v>6518</v>
      </c>
      <c r="J111" s="56"/>
      <c r="K111" s="56"/>
      <c r="L111" s="173">
        <v>2410</v>
      </c>
      <c r="M111" s="173"/>
      <c r="N111" s="284"/>
      <c r="O111" s="296"/>
      <c r="P111" s="173" t="s">
        <v>752</v>
      </c>
      <c r="Q111" s="193">
        <v>6518</v>
      </c>
      <c r="R111" s="57">
        <v>0</v>
      </c>
      <c r="S111" s="211">
        <v>0</v>
      </c>
      <c r="T111" s="173">
        <v>2410</v>
      </c>
      <c r="U111" s="211">
        <v>0</v>
      </c>
      <c r="V111" s="194"/>
      <c r="W111" s="194"/>
      <c r="X111" s="11"/>
      <c r="Y111" s="11"/>
      <c r="Z111" s="11"/>
      <c r="AA111" s="11"/>
      <c r="AB111" s="11"/>
      <c r="AC111" s="11"/>
      <c r="AD111" s="11"/>
      <c r="AE111" s="11"/>
      <c r="AF111" s="11"/>
      <c r="AG111" s="11">
        <v>6500000000</v>
      </c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0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94"/>
      <c r="BI111" s="194"/>
      <c r="BJ111" s="194"/>
      <c r="BK111" s="194"/>
      <c r="BL111" s="194"/>
      <c r="BM111" s="194"/>
      <c r="BN111" s="194"/>
      <c r="BO111" s="194"/>
      <c r="BP111" s="194"/>
      <c r="BQ111" s="194"/>
      <c r="BR111" s="194"/>
      <c r="BS111" s="194"/>
      <c r="BT111" s="11"/>
      <c r="BU111" s="11"/>
      <c r="BV111" s="11"/>
      <c r="BW111" s="12"/>
      <c r="BX111" s="214"/>
      <c r="BY111" s="214"/>
      <c r="BZ111" s="214"/>
      <c r="CA111" s="214"/>
      <c r="CB111" s="214"/>
      <c r="CC111" s="214"/>
      <c r="CD111" s="214"/>
      <c r="CE111" s="214"/>
      <c r="CF111" s="214"/>
      <c r="CG111" s="214"/>
      <c r="CH111" s="214"/>
      <c r="CI111" s="214"/>
      <c r="CJ111" s="214"/>
      <c r="CK111" s="165">
        <f t="shared" si="13"/>
        <v>6500000000</v>
      </c>
      <c r="CL111" s="155" t="s">
        <v>844</v>
      </c>
    </row>
    <row r="112" spans="1:90" ht="59.25" customHeight="1" x14ac:dyDescent="0.2">
      <c r="A112" s="433"/>
      <c r="B112" s="288"/>
      <c r="C112" s="306"/>
      <c r="D112" s="287"/>
      <c r="E112" s="288"/>
      <c r="F112" s="287"/>
      <c r="G112" s="26">
        <v>220</v>
      </c>
      <c r="H112" s="175" t="s">
        <v>753</v>
      </c>
      <c r="I112" s="34">
        <v>101</v>
      </c>
      <c r="J112" s="214"/>
      <c r="K112" s="214"/>
      <c r="L112" s="34">
        <v>55</v>
      </c>
      <c r="M112" s="34">
        <f>170-55-55</f>
        <v>60</v>
      </c>
      <c r="N112" s="175" t="s">
        <v>754</v>
      </c>
      <c r="O112" s="26">
        <v>220</v>
      </c>
      <c r="P112" s="175" t="s">
        <v>753</v>
      </c>
      <c r="Q112" s="33">
        <v>101</v>
      </c>
      <c r="R112" s="33">
        <v>0</v>
      </c>
      <c r="S112" s="34">
        <v>55</v>
      </c>
      <c r="T112" s="34">
        <v>55</v>
      </c>
      <c r="U112" s="34">
        <v>60</v>
      </c>
      <c r="V112" s="11"/>
      <c r="W112" s="11">
        <v>300000000</v>
      </c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0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  <c r="BM112" s="11"/>
      <c r="BN112" s="11"/>
      <c r="BO112" s="11"/>
      <c r="BP112" s="11"/>
      <c r="BQ112" s="11"/>
      <c r="BR112" s="11"/>
      <c r="BS112" s="11"/>
      <c r="BT112" s="11"/>
      <c r="BU112" s="11"/>
      <c r="BV112" s="11"/>
      <c r="BW112" s="12"/>
      <c r="BX112" s="214"/>
      <c r="BY112" s="214"/>
      <c r="BZ112" s="214"/>
      <c r="CA112" s="214"/>
      <c r="CB112" s="214"/>
      <c r="CC112" s="214"/>
      <c r="CD112" s="214"/>
      <c r="CE112" s="214"/>
      <c r="CF112" s="214"/>
      <c r="CG112" s="214"/>
      <c r="CH112" s="214"/>
      <c r="CI112" s="214"/>
      <c r="CJ112" s="214"/>
      <c r="CK112" s="165">
        <f t="shared" si="13"/>
        <v>300000000</v>
      </c>
      <c r="CL112" s="155" t="s">
        <v>844</v>
      </c>
    </row>
    <row r="113" spans="1:90" ht="34.5" customHeight="1" x14ac:dyDescent="0.2">
      <c r="A113" s="433"/>
      <c r="B113" s="286"/>
      <c r="C113" s="306"/>
      <c r="D113" s="287"/>
      <c r="E113" s="286"/>
      <c r="F113" s="287"/>
      <c r="G113" s="59">
        <v>259804</v>
      </c>
      <c r="H113" s="173" t="s">
        <v>755</v>
      </c>
      <c r="I113" s="59">
        <v>253286</v>
      </c>
      <c r="J113" s="214"/>
      <c r="K113" s="214"/>
      <c r="L113" s="26">
        <v>259038</v>
      </c>
      <c r="M113" s="26">
        <v>259804</v>
      </c>
      <c r="N113" s="175" t="s">
        <v>756</v>
      </c>
      <c r="O113" s="26">
        <v>255204</v>
      </c>
      <c r="P113" s="173" t="s">
        <v>757</v>
      </c>
      <c r="Q113" s="193">
        <v>253286</v>
      </c>
      <c r="R113" s="28">
        <v>0</v>
      </c>
      <c r="S113" s="26">
        <v>0</v>
      </c>
      <c r="T113" s="26">
        <v>259038</v>
      </c>
      <c r="U113" s="26">
        <v>0</v>
      </c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>
        <v>4501442554</v>
      </c>
      <c r="AH113" s="11">
        <v>28609100</v>
      </c>
      <c r="AI113" s="11"/>
      <c r="AJ113" s="11"/>
      <c r="AK113" s="11"/>
      <c r="AL113" s="11"/>
      <c r="AM113" s="11"/>
      <c r="AN113" s="11">
        <v>17874750</v>
      </c>
      <c r="AO113" s="11"/>
      <c r="AP113" s="11"/>
      <c r="AQ113" s="11">
        <v>25848750</v>
      </c>
      <c r="AR113" s="11"/>
      <c r="AS113" s="11"/>
      <c r="AT113" s="169">
        <v>615744452.5</v>
      </c>
      <c r="AU113" s="11"/>
      <c r="AV113" s="10"/>
      <c r="AW113" s="11">
        <v>2984250</v>
      </c>
      <c r="AX113" s="11"/>
      <c r="AY113" s="11">
        <v>1991118000</v>
      </c>
      <c r="AZ113" s="11">
        <v>172376000</v>
      </c>
      <c r="BA113" s="11">
        <v>161442033</v>
      </c>
      <c r="BB113" s="11">
        <v>13976444</v>
      </c>
      <c r="BC113" s="11"/>
      <c r="BD113" s="11"/>
      <c r="BE113" s="11"/>
      <c r="BF113" s="11"/>
      <c r="BG113" s="11"/>
      <c r="BH113" s="11"/>
      <c r="BI113" s="169"/>
      <c r="BJ113" s="169"/>
      <c r="BK113" s="11"/>
      <c r="BL113" s="11"/>
      <c r="BM113" s="197"/>
      <c r="BN113" s="169"/>
      <c r="BO113" s="11"/>
      <c r="BP113" s="11"/>
      <c r="BQ113" s="11"/>
      <c r="BR113" s="11">
        <v>36243582</v>
      </c>
      <c r="BS113" s="11"/>
      <c r="BT113" s="11"/>
      <c r="BU113" s="11"/>
      <c r="BV113" s="11"/>
      <c r="BW113" s="12"/>
      <c r="BX113" s="214"/>
      <c r="BY113" s="214"/>
      <c r="BZ113" s="214"/>
      <c r="CA113" s="214"/>
      <c r="CB113" s="214"/>
      <c r="CC113" s="214"/>
      <c r="CD113" s="214"/>
      <c r="CE113" s="214"/>
      <c r="CF113" s="214"/>
      <c r="CG113" s="214"/>
      <c r="CH113" s="214"/>
      <c r="CI113" s="214"/>
      <c r="CJ113" s="214"/>
      <c r="CK113" s="165">
        <f t="shared" si="13"/>
        <v>7567659915.5</v>
      </c>
      <c r="CL113" s="155" t="s">
        <v>844</v>
      </c>
    </row>
    <row r="114" spans="1:90" ht="68.25" customHeight="1" x14ac:dyDescent="0.2">
      <c r="A114" s="433"/>
      <c r="B114" s="210"/>
      <c r="C114" s="306"/>
      <c r="D114" s="287" t="s">
        <v>559</v>
      </c>
      <c r="E114" s="285" t="s">
        <v>851</v>
      </c>
      <c r="F114" s="287" t="s">
        <v>585</v>
      </c>
      <c r="G114" s="292" t="s">
        <v>586</v>
      </c>
      <c r="H114" s="287" t="s">
        <v>587</v>
      </c>
      <c r="I114" s="287">
        <v>13</v>
      </c>
      <c r="J114" s="15"/>
      <c r="K114" s="15"/>
      <c r="L114" s="287">
        <v>13</v>
      </c>
      <c r="M114" s="287">
        <v>13</v>
      </c>
      <c r="N114" s="28" t="s">
        <v>852</v>
      </c>
      <c r="O114" s="173" t="s">
        <v>589</v>
      </c>
      <c r="P114" s="173" t="s">
        <v>590</v>
      </c>
      <c r="Q114" s="173">
        <v>0</v>
      </c>
      <c r="R114" s="173">
        <v>7</v>
      </c>
      <c r="S114" s="214">
        <v>29</v>
      </c>
      <c r="T114" s="214">
        <v>30</v>
      </c>
      <c r="U114" s="214">
        <v>30</v>
      </c>
      <c r="V114" s="11"/>
      <c r="W114" s="11">
        <v>50000000</v>
      </c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69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0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  <c r="BM114" s="11"/>
      <c r="BN114" s="11"/>
      <c r="BO114" s="11"/>
      <c r="BP114" s="11"/>
      <c r="BQ114" s="11"/>
      <c r="BR114" s="11"/>
      <c r="BS114" s="11"/>
      <c r="BT114" s="11"/>
      <c r="BU114" s="11"/>
      <c r="BV114" s="11"/>
      <c r="BW114" s="12"/>
      <c r="BX114" s="214"/>
      <c r="BY114" s="214"/>
      <c r="BZ114" s="214"/>
      <c r="CA114" s="214"/>
      <c r="CB114" s="214"/>
      <c r="CC114" s="214"/>
      <c r="CD114" s="214"/>
      <c r="CE114" s="214"/>
      <c r="CF114" s="214"/>
      <c r="CG114" s="214"/>
      <c r="CH114" s="214"/>
      <c r="CI114" s="214"/>
      <c r="CJ114" s="214"/>
      <c r="CK114" s="165">
        <f t="shared" si="13"/>
        <v>50000000</v>
      </c>
      <c r="CL114" s="155" t="s">
        <v>837</v>
      </c>
    </row>
    <row r="115" spans="1:90" ht="39.75" customHeight="1" x14ac:dyDescent="0.2">
      <c r="A115" s="433"/>
      <c r="B115" s="210"/>
      <c r="C115" s="303"/>
      <c r="D115" s="287"/>
      <c r="E115" s="286"/>
      <c r="F115" s="287"/>
      <c r="G115" s="292"/>
      <c r="H115" s="287"/>
      <c r="I115" s="287"/>
      <c r="J115" s="15"/>
      <c r="K115" s="15"/>
      <c r="L115" s="287"/>
      <c r="M115" s="287"/>
      <c r="N115" s="28" t="s">
        <v>853</v>
      </c>
      <c r="O115" s="173" t="s">
        <v>591</v>
      </c>
      <c r="P115" s="173" t="s">
        <v>592</v>
      </c>
      <c r="Q115" s="173">
        <v>13</v>
      </c>
      <c r="R115" s="173">
        <v>13</v>
      </c>
      <c r="S115" s="214">
        <v>13</v>
      </c>
      <c r="T115" s="214">
        <v>13</v>
      </c>
      <c r="U115" s="214">
        <v>13</v>
      </c>
      <c r="V115" s="11"/>
      <c r="W115" s="11">
        <f>600000000-W114</f>
        <v>550000000</v>
      </c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69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0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  <c r="BM115" s="11"/>
      <c r="BN115" s="11"/>
      <c r="BO115" s="11"/>
      <c r="BP115" s="11"/>
      <c r="BQ115" s="11"/>
      <c r="BR115" s="11"/>
      <c r="BS115" s="11"/>
      <c r="BT115" s="11"/>
      <c r="BU115" s="11"/>
      <c r="BV115" s="11"/>
      <c r="BW115" s="12"/>
      <c r="BX115" s="214"/>
      <c r="BY115" s="214"/>
      <c r="BZ115" s="214"/>
      <c r="CA115" s="214"/>
      <c r="CB115" s="214"/>
      <c r="CC115" s="214"/>
      <c r="CD115" s="214"/>
      <c r="CE115" s="214"/>
      <c r="CF115" s="214"/>
      <c r="CG115" s="214"/>
      <c r="CH115" s="214"/>
      <c r="CI115" s="214"/>
      <c r="CJ115" s="214"/>
      <c r="CK115" s="165">
        <f t="shared" si="13"/>
        <v>550000000</v>
      </c>
      <c r="CL115" s="155" t="s">
        <v>837</v>
      </c>
    </row>
    <row r="116" spans="1:90" ht="34.5" customHeight="1" x14ac:dyDescent="0.2">
      <c r="A116" s="433"/>
      <c r="B116" s="60"/>
      <c r="C116" s="61"/>
      <c r="D116" s="61"/>
      <c r="E116" s="61"/>
      <c r="F116" s="61"/>
      <c r="G116" s="61"/>
      <c r="H116" s="61"/>
      <c r="I116" s="61"/>
      <c r="J116" s="62"/>
      <c r="K116" s="62"/>
      <c r="L116" s="63"/>
      <c r="M116" s="63"/>
      <c r="N116" s="51"/>
      <c r="O116" s="50"/>
      <c r="P116" s="51"/>
      <c r="Q116" s="21">
        <f>SUM(Q43:Q113)</f>
        <v>513783.99</v>
      </c>
      <c r="R116" s="21">
        <f>SUM(R43:R113)</f>
        <v>622.34999999999991</v>
      </c>
      <c r="S116" s="21">
        <f>SUM(S43:S113)</f>
        <v>686.95</v>
      </c>
      <c r="T116" s="21">
        <f>SUM(T43:T113)</f>
        <v>263792.15000000002</v>
      </c>
      <c r="U116" s="21">
        <f>SUM(U43:U113)</f>
        <v>689.95</v>
      </c>
      <c r="V116" s="21">
        <f>SUM(V43:V115)</f>
        <v>0</v>
      </c>
      <c r="W116" s="21">
        <f>SUM(W43:X115)</f>
        <v>2206201606.0373583</v>
      </c>
      <c r="X116" s="21">
        <f>SUM(X43:X113)</f>
        <v>0</v>
      </c>
      <c r="Y116" s="21"/>
      <c r="Z116" s="21">
        <f>SUM(Z43:Z113)</f>
        <v>0</v>
      </c>
      <c r="AA116" s="21"/>
      <c r="AB116" s="21"/>
      <c r="AC116" s="21">
        <f t="shared" ref="AC116:BH116" si="14">SUM(AC43:AC113)</f>
        <v>0</v>
      </c>
      <c r="AD116" s="21">
        <f t="shared" si="14"/>
        <v>0</v>
      </c>
      <c r="AE116" s="21">
        <f t="shared" si="14"/>
        <v>0</v>
      </c>
      <c r="AF116" s="21">
        <f t="shared" si="14"/>
        <v>0</v>
      </c>
      <c r="AG116" s="21">
        <f t="shared" si="14"/>
        <v>11001442554</v>
      </c>
      <c r="AH116" s="21">
        <f t="shared" si="14"/>
        <v>28609100</v>
      </c>
      <c r="AI116" s="21">
        <f t="shared" si="14"/>
        <v>4279724584.9983001</v>
      </c>
      <c r="AJ116" s="21">
        <f t="shared" si="14"/>
        <v>23422920</v>
      </c>
      <c r="AK116" s="21">
        <f t="shared" si="14"/>
        <v>0</v>
      </c>
      <c r="AL116" s="21">
        <f t="shared" si="14"/>
        <v>0</v>
      </c>
      <c r="AM116" s="21">
        <f t="shared" si="14"/>
        <v>35749500</v>
      </c>
      <c r="AN116" s="21">
        <f t="shared" si="14"/>
        <v>17874750</v>
      </c>
      <c r="AO116" s="21">
        <f t="shared" si="14"/>
        <v>0</v>
      </c>
      <c r="AP116" s="21">
        <f t="shared" si="14"/>
        <v>51697500</v>
      </c>
      <c r="AQ116" s="21">
        <f t="shared" si="14"/>
        <v>25848750</v>
      </c>
      <c r="AR116" s="21">
        <f t="shared" si="14"/>
        <v>0</v>
      </c>
      <c r="AS116" s="21">
        <f t="shared" si="14"/>
        <v>1231488905</v>
      </c>
      <c r="AT116" s="21">
        <f t="shared" si="14"/>
        <v>615744452.5</v>
      </c>
      <c r="AU116" s="21">
        <f t="shared" si="14"/>
        <v>0</v>
      </c>
      <c r="AV116" s="21">
        <f t="shared" si="14"/>
        <v>5968500</v>
      </c>
      <c r="AW116" s="21">
        <f t="shared" si="14"/>
        <v>2984250</v>
      </c>
      <c r="AX116" s="21">
        <f t="shared" si="14"/>
        <v>0</v>
      </c>
      <c r="AY116" s="21">
        <f t="shared" si="14"/>
        <v>1991118000</v>
      </c>
      <c r="AZ116" s="21">
        <f t="shared" si="14"/>
        <v>172376000</v>
      </c>
      <c r="BA116" s="21">
        <f t="shared" si="14"/>
        <v>161442033</v>
      </c>
      <c r="BB116" s="21">
        <f t="shared" si="14"/>
        <v>13976444</v>
      </c>
      <c r="BC116" s="21">
        <f t="shared" si="14"/>
        <v>1177935115.5799999</v>
      </c>
      <c r="BD116" s="21">
        <f t="shared" si="14"/>
        <v>805479696</v>
      </c>
      <c r="BE116" s="21">
        <f t="shared" si="14"/>
        <v>32303746</v>
      </c>
      <c r="BF116" s="21">
        <f t="shared" si="14"/>
        <v>79724461.194999993</v>
      </c>
      <c r="BG116" s="21">
        <f t="shared" si="14"/>
        <v>248588377.91999999</v>
      </c>
      <c r="BH116" s="21">
        <f t="shared" si="14"/>
        <v>0</v>
      </c>
      <c r="BI116" s="21">
        <f t="shared" ref="BI116:CJ116" si="15">SUM(BI43:BI113)</f>
        <v>0</v>
      </c>
      <c r="BJ116" s="21">
        <f t="shared" si="15"/>
        <v>0</v>
      </c>
      <c r="BK116" s="21">
        <f t="shared" si="15"/>
        <v>38346009.200000003</v>
      </c>
      <c r="BL116" s="21">
        <f t="shared" si="15"/>
        <v>0</v>
      </c>
      <c r="BM116" s="21">
        <f t="shared" si="15"/>
        <v>0</v>
      </c>
      <c r="BN116" s="21">
        <f t="shared" si="15"/>
        <v>0</v>
      </c>
      <c r="BO116" s="21">
        <f t="shared" si="15"/>
        <v>270493092</v>
      </c>
      <c r="BP116" s="21">
        <f t="shared" si="15"/>
        <v>80789733</v>
      </c>
      <c r="BQ116" s="21">
        <f t="shared" si="15"/>
        <v>1883643775</v>
      </c>
      <c r="BR116" s="21">
        <f t="shared" si="15"/>
        <v>36243582</v>
      </c>
      <c r="BS116" s="21">
        <f t="shared" si="15"/>
        <v>16694154</v>
      </c>
      <c r="BT116" s="21">
        <f t="shared" si="15"/>
        <v>0</v>
      </c>
      <c r="BU116" s="21">
        <f t="shared" si="15"/>
        <v>0</v>
      </c>
      <c r="BV116" s="21">
        <f t="shared" si="15"/>
        <v>0</v>
      </c>
      <c r="BW116" s="21">
        <f t="shared" si="15"/>
        <v>0</v>
      </c>
      <c r="BX116" s="21">
        <f t="shared" si="15"/>
        <v>0</v>
      </c>
      <c r="BY116" s="21">
        <f t="shared" si="15"/>
        <v>0</v>
      </c>
      <c r="BZ116" s="21">
        <f t="shared" si="15"/>
        <v>0</v>
      </c>
      <c r="CA116" s="21">
        <f t="shared" si="15"/>
        <v>0</v>
      </c>
      <c r="CB116" s="21">
        <f t="shared" si="15"/>
        <v>0</v>
      </c>
      <c r="CC116" s="21">
        <f t="shared" si="15"/>
        <v>0</v>
      </c>
      <c r="CD116" s="21">
        <f t="shared" si="15"/>
        <v>0</v>
      </c>
      <c r="CE116" s="21">
        <f t="shared" si="15"/>
        <v>0</v>
      </c>
      <c r="CF116" s="21">
        <f t="shared" si="15"/>
        <v>0</v>
      </c>
      <c r="CG116" s="21">
        <f t="shared" si="15"/>
        <v>0</v>
      </c>
      <c r="CH116" s="21">
        <f t="shared" si="15"/>
        <v>0</v>
      </c>
      <c r="CI116" s="21">
        <f t="shared" si="15"/>
        <v>0</v>
      </c>
      <c r="CJ116" s="21">
        <f t="shared" si="15"/>
        <v>0</v>
      </c>
      <c r="CK116" s="157">
        <f t="shared" si="13"/>
        <v>26535911591.430653</v>
      </c>
      <c r="CL116" s="157">
        <f>SUM(CL43:CL115)</f>
        <v>0</v>
      </c>
    </row>
    <row r="117" spans="1:90" ht="84" customHeight="1" x14ac:dyDescent="0.2">
      <c r="A117" s="433"/>
      <c r="B117" s="285" t="s">
        <v>224</v>
      </c>
      <c r="C117" s="285" t="s">
        <v>225</v>
      </c>
      <c r="D117" s="288"/>
      <c r="E117" s="52" t="s">
        <v>226</v>
      </c>
      <c r="F117" s="207"/>
      <c r="G117" s="213"/>
      <c r="H117" s="207"/>
      <c r="I117" s="209"/>
      <c r="J117" s="15"/>
      <c r="K117" s="15"/>
      <c r="L117" s="205"/>
      <c r="M117" s="205"/>
      <c r="N117" s="217" t="s">
        <v>227</v>
      </c>
      <c r="O117" s="214">
        <v>4</v>
      </c>
      <c r="P117" s="217" t="s">
        <v>228</v>
      </c>
      <c r="Q117" s="15">
        <v>1</v>
      </c>
      <c r="R117" s="15">
        <v>1</v>
      </c>
      <c r="S117" s="214">
        <v>1</v>
      </c>
      <c r="T117" s="214">
        <v>1</v>
      </c>
      <c r="U117" s="214">
        <v>1</v>
      </c>
      <c r="V117" s="13"/>
      <c r="W117" s="13">
        <v>17692455</v>
      </c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0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  <c r="BM117" s="11"/>
      <c r="BN117" s="11"/>
      <c r="BO117" s="11"/>
      <c r="BP117" s="11"/>
      <c r="BQ117" s="11"/>
      <c r="BR117" s="11"/>
      <c r="BS117" s="11"/>
      <c r="BT117" s="11"/>
      <c r="BU117" s="11"/>
      <c r="BV117" s="11"/>
      <c r="BW117" s="12"/>
      <c r="BX117" s="214"/>
      <c r="BY117" s="214"/>
      <c r="BZ117" s="214"/>
      <c r="CA117" s="214"/>
      <c r="CB117" s="214"/>
      <c r="CC117" s="214"/>
      <c r="CD117" s="214"/>
      <c r="CE117" s="214"/>
      <c r="CF117" s="214"/>
      <c r="CG117" s="214"/>
      <c r="CH117" s="214"/>
      <c r="CI117" s="214"/>
      <c r="CJ117" s="214"/>
      <c r="CK117" s="165">
        <f t="shared" si="13"/>
        <v>17692455</v>
      </c>
      <c r="CL117" s="155" t="s">
        <v>76</v>
      </c>
    </row>
    <row r="118" spans="1:90" ht="59.25" customHeight="1" x14ac:dyDescent="0.2">
      <c r="A118" s="433"/>
      <c r="B118" s="288"/>
      <c r="C118" s="288"/>
      <c r="D118" s="288"/>
      <c r="E118" s="285" t="s">
        <v>229</v>
      </c>
      <c r="F118" s="288"/>
      <c r="G118" s="322"/>
      <c r="H118" s="288"/>
      <c r="I118" s="293"/>
      <c r="J118" s="214"/>
      <c r="K118" s="214"/>
      <c r="L118" s="289"/>
      <c r="M118" s="289"/>
      <c r="N118" s="217" t="s">
        <v>230</v>
      </c>
      <c r="O118" s="214">
        <v>4</v>
      </c>
      <c r="P118" s="217" t="s">
        <v>231</v>
      </c>
      <c r="Q118" s="15">
        <v>1</v>
      </c>
      <c r="R118" s="15">
        <v>1</v>
      </c>
      <c r="S118" s="214">
        <v>1</v>
      </c>
      <c r="T118" s="214">
        <v>1</v>
      </c>
      <c r="U118" s="214">
        <v>1</v>
      </c>
      <c r="V118" s="13"/>
      <c r="W118" s="13">
        <v>11000000</v>
      </c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0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  <c r="BM118" s="11"/>
      <c r="BN118" s="11"/>
      <c r="BO118" s="11"/>
      <c r="BP118" s="11"/>
      <c r="BQ118" s="11"/>
      <c r="BR118" s="11"/>
      <c r="BS118" s="11"/>
      <c r="BT118" s="11"/>
      <c r="BU118" s="11"/>
      <c r="BV118" s="11"/>
      <c r="BW118" s="12"/>
      <c r="BX118" s="214"/>
      <c r="BY118" s="214"/>
      <c r="BZ118" s="214"/>
      <c r="CA118" s="214"/>
      <c r="CB118" s="214"/>
      <c r="CC118" s="214"/>
      <c r="CD118" s="214"/>
      <c r="CE118" s="214"/>
      <c r="CF118" s="214"/>
      <c r="CG118" s="214"/>
      <c r="CH118" s="214"/>
      <c r="CI118" s="214"/>
      <c r="CJ118" s="214"/>
      <c r="CK118" s="165">
        <f t="shared" si="13"/>
        <v>11000000</v>
      </c>
      <c r="CL118" s="155" t="s">
        <v>76</v>
      </c>
    </row>
    <row r="119" spans="1:90" ht="59.25" customHeight="1" x14ac:dyDescent="0.2">
      <c r="A119" s="433"/>
      <c r="B119" s="288"/>
      <c r="C119" s="288"/>
      <c r="D119" s="288"/>
      <c r="E119" s="288"/>
      <c r="F119" s="288"/>
      <c r="G119" s="322"/>
      <c r="H119" s="288"/>
      <c r="I119" s="293"/>
      <c r="J119" s="214"/>
      <c r="K119" s="214"/>
      <c r="L119" s="289"/>
      <c r="M119" s="289"/>
      <c r="N119" s="217" t="s">
        <v>232</v>
      </c>
      <c r="O119" s="214">
        <v>4</v>
      </c>
      <c r="P119" s="217" t="s">
        <v>233</v>
      </c>
      <c r="Q119" s="15">
        <v>1</v>
      </c>
      <c r="R119" s="15">
        <v>1</v>
      </c>
      <c r="S119" s="214">
        <v>1</v>
      </c>
      <c r="T119" s="214">
        <v>1</v>
      </c>
      <c r="U119" s="214">
        <v>1</v>
      </c>
      <c r="V119" s="13"/>
      <c r="W119" s="13">
        <v>20000000</v>
      </c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0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  <c r="BM119" s="11"/>
      <c r="BN119" s="11"/>
      <c r="BO119" s="11"/>
      <c r="BP119" s="11"/>
      <c r="BQ119" s="11"/>
      <c r="BR119" s="11"/>
      <c r="BS119" s="11"/>
      <c r="BT119" s="11"/>
      <c r="BU119" s="11"/>
      <c r="BV119" s="11"/>
      <c r="BW119" s="12"/>
      <c r="BX119" s="214"/>
      <c r="BY119" s="214"/>
      <c r="BZ119" s="214"/>
      <c r="CA119" s="214"/>
      <c r="CB119" s="214"/>
      <c r="CC119" s="214"/>
      <c r="CD119" s="214"/>
      <c r="CE119" s="214"/>
      <c r="CF119" s="214"/>
      <c r="CG119" s="214"/>
      <c r="CH119" s="214"/>
      <c r="CI119" s="214"/>
      <c r="CJ119" s="214"/>
      <c r="CK119" s="165">
        <f t="shared" si="13"/>
        <v>20000000</v>
      </c>
      <c r="CL119" s="155" t="s">
        <v>76</v>
      </c>
    </row>
    <row r="120" spans="1:90" ht="59.25" customHeight="1" x14ac:dyDescent="0.2">
      <c r="A120" s="433"/>
      <c r="B120" s="288"/>
      <c r="C120" s="288"/>
      <c r="D120" s="288"/>
      <c r="E120" s="288"/>
      <c r="F120" s="288"/>
      <c r="G120" s="322"/>
      <c r="H120" s="288"/>
      <c r="I120" s="293"/>
      <c r="J120" s="214"/>
      <c r="K120" s="214"/>
      <c r="L120" s="289"/>
      <c r="M120" s="289"/>
      <c r="N120" s="217" t="s">
        <v>234</v>
      </c>
      <c r="O120" s="214">
        <v>4</v>
      </c>
      <c r="P120" s="217" t="s">
        <v>235</v>
      </c>
      <c r="Q120" s="15">
        <v>0</v>
      </c>
      <c r="R120" s="15">
        <v>1</v>
      </c>
      <c r="S120" s="214">
        <v>1</v>
      </c>
      <c r="T120" s="214">
        <v>1</v>
      </c>
      <c r="U120" s="214">
        <v>1</v>
      </c>
      <c r="V120" s="13"/>
      <c r="W120" s="13">
        <v>11000000</v>
      </c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0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  <c r="BM120" s="11"/>
      <c r="BN120" s="11"/>
      <c r="BO120" s="11"/>
      <c r="BP120" s="11"/>
      <c r="BQ120" s="11"/>
      <c r="BR120" s="11"/>
      <c r="BS120" s="11"/>
      <c r="BT120" s="11"/>
      <c r="BU120" s="11"/>
      <c r="BV120" s="11"/>
      <c r="BW120" s="12"/>
      <c r="BX120" s="214"/>
      <c r="BY120" s="214"/>
      <c r="BZ120" s="214"/>
      <c r="CA120" s="214"/>
      <c r="CB120" s="214"/>
      <c r="CC120" s="214"/>
      <c r="CD120" s="214"/>
      <c r="CE120" s="214"/>
      <c r="CF120" s="214"/>
      <c r="CG120" s="214"/>
      <c r="CH120" s="214"/>
      <c r="CI120" s="214"/>
      <c r="CJ120" s="214"/>
      <c r="CK120" s="165">
        <f t="shared" si="13"/>
        <v>11000000</v>
      </c>
      <c r="CL120" s="155" t="s">
        <v>76</v>
      </c>
    </row>
    <row r="121" spans="1:90" ht="81" customHeight="1" x14ac:dyDescent="0.2">
      <c r="A121" s="433"/>
      <c r="B121" s="288"/>
      <c r="C121" s="288"/>
      <c r="D121" s="288"/>
      <c r="E121" s="288"/>
      <c r="F121" s="288"/>
      <c r="G121" s="322"/>
      <c r="H121" s="288"/>
      <c r="I121" s="293"/>
      <c r="J121" s="214"/>
      <c r="K121" s="214"/>
      <c r="L121" s="289"/>
      <c r="M121" s="289"/>
      <c r="N121" s="217" t="s">
        <v>236</v>
      </c>
      <c r="O121" s="64">
        <v>4</v>
      </c>
      <c r="P121" s="217" t="s">
        <v>237</v>
      </c>
      <c r="Q121" s="15">
        <v>1</v>
      </c>
      <c r="R121" s="15">
        <v>1</v>
      </c>
      <c r="S121" s="214">
        <v>1</v>
      </c>
      <c r="T121" s="214">
        <v>1</v>
      </c>
      <c r="U121" s="64">
        <v>1</v>
      </c>
      <c r="V121" s="13"/>
      <c r="W121" s="13">
        <v>11000000</v>
      </c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0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  <c r="BM121" s="11"/>
      <c r="BN121" s="11"/>
      <c r="BO121" s="11"/>
      <c r="BP121" s="11"/>
      <c r="BQ121" s="11"/>
      <c r="BR121" s="11"/>
      <c r="BS121" s="11"/>
      <c r="BT121" s="11"/>
      <c r="BU121" s="11"/>
      <c r="BV121" s="11"/>
      <c r="BW121" s="12"/>
      <c r="BX121" s="214"/>
      <c r="BY121" s="214"/>
      <c r="BZ121" s="214"/>
      <c r="CA121" s="214"/>
      <c r="CB121" s="214"/>
      <c r="CC121" s="214"/>
      <c r="CD121" s="214"/>
      <c r="CE121" s="214"/>
      <c r="CF121" s="214"/>
      <c r="CG121" s="214"/>
      <c r="CH121" s="214"/>
      <c r="CI121" s="214"/>
      <c r="CJ121" s="214"/>
      <c r="CK121" s="165">
        <f t="shared" si="13"/>
        <v>11000000</v>
      </c>
      <c r="CL121" s="155" t="s">
        <v>76</v>
      </c>
    </row>
    <row r="122" spans="1:90" ht="81" customHeight="1" x14ac:dyDescent="0.2">
      <c r="A122" s="433"/>
      <c r="B122" s="288"/>
      <c r="C122" s="288"/>
      <c r="D122" s="288"/>
      <c r="E122" s="286"/>
      <c r="F122" s="286"/>
      <c r="G122" s="315"/>
      <c r="H122" s="286"/>
      <c r="I122" s="294"/>
      <c r="J122" s="214"/>
      <c r="K122" s="214"/>
      <c r="L122" s="290"/>
      <c r="M122" s="290"/>
      <c r="N122" s="217" t="s">
        <v>238</v>
      </c>
      <c r="O122" s="214">
        <v>4</v>
      </c>
      <c r="P122" s="65" t="s">
        <v>239</v>
      </c>
      <c r="Q122" s="15">
        <v>0</v>
      </c>
      <c r="R122" s="15">
        <v>1</v>
      </c>
      <c r="S122" s="214">
        <v>1</v>
      </c>
      <c r="T122" s="214">
        <v>1</v>
      </c>
      <c r="U122" s="214">
        <v>1</v>
      </c>
      <c r="V122" s="13"/>
      <c r="W122" s="13">
        <v>11000000</v>
      </c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0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  <c r="BM122" s="11"/>
      <c r="BN122" s="11"/>
      <c r="BO122" s="11"/>
      <c r="BP122" s="11"/>
      <c r="BQ122" s="11"/>
      <c r="BR122" s="11"/>
      <c r="BS122" s="11"/>
      <c r="BT122" s="11"/>
      <c r="BU122" s="11"/>
      <c r="BV122" s="11"/>
      <c r="BW122" s="12"/>
      <c r="BX122" s="214"/>
      <c r="BY122" s="214"/>
      <c r="BZ122" s="214"/>
      <c r="CA122" s="214"/>
      <c r="CB122" s="214"/>
      <c r="CC122" s="214"/>
      <c r="CD122" s="214"/>
      <c r="CE122" s="214"/>
      <c r="CF122" s="214"/>
      <c r="CG122" s="214"/>
      <c r="CH122" s="214"/>
      <c r="CI122" s="214"/>
      <c r="CJ122" s="214"/>
      <c r="CK122" s="165">
        <f t="shared" si="13"/>
        <v>11000000</v>
      </c>
      <c r="CL122" s="155" t="s">
        <v>76</v>
      </c>
    </row>
    <row r="123" spans="1:90" ht="81" customHeight="1" x14ac:dyDescent="0.2">
      <c r="A123" s="433"/>
      <c r="B123" s="288"/>
      <c r="C123" s="288"/>
      <c r="D123" s="288"/>
      <c r="E123" s="285" t="s">
        <v>240</v>
      </c>
      <c r="F123" s="285" t="s">
        <v>241</v>
      </c>
      <c r="G123" s="285">
        <v>1</v>
      </c>
      <c r="H123" s="285" t="s">
        <v>242</v>
      </c>
      <c r="I123" s="285">
        <v>1</v>
      </c>
      <c r="J123" s="214"/>
      <c r="K123" s="214"/>
      <c r="L123" s="285">
        <v>1</v>
      </c>
      <c r="M123" s="285">
        <v>1</v>
      </c>
      <c r="N123" s="217" t="s">
        <v>243</v>
      </c>
      <c r="O123" s="214">
        <v>4</v>
      </c>
      <c r="P123" s="217" t="s">
        <v>244</v>
      </c>
      <c r="Q123" s="15">
        <v>1</v>
      </c>
      <c r="R123" s="15">
        <v>1</v>
      </c>
      <c r="S123" s="15">
        <v>1</v>
      </c>
      <c r="T123" s="15">
        <v>1</v>
      </c>
      <c r="U123" s="15">
        <v>1</v>
      </c>
      <c r="V123" s="13"/>
      <c r="W123" s="13">
        <v>11000000</v>
      </c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0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  <c r="BM123" s="11"/>
      <c r="BN123" s="11"/>
      <c r="BO123" s="11"/>
      <c r="BP123" s="11"/>
      <c r="BQ123" s="11"/>
      <c r="BR123" s="11"/>
      <c r="BS123" s="11"/>
      <c r="BT123" s="11"/>
      <c r="BU123" s="11"/>
      <c r="BV123" s="11"/>
      <c r="BW123" s="12"/>
      <c r="BX123" s="214"/>
      <c r="BY123" s="214"/>
      <c r="BZ123" s="214"/>
      <c r="CA123" s="214"/>
      <c r="CB123" s="214"/>
      <c r="CC123" s="214"/>
      <c r="CD123" s="214"/>
      <c r="CE123" s="214"/>
      <c r="CF123" s="214"/>
      <c r="CG123" s="214"/>
      <c r="CH123" s="214"/>
      <c r="CI123" s="214"/>
      <c r="CJ123" s="214"/>
      <c r="CK123" s="165">
        <f t="shared" si="13"/>
        <v>11000000</v>
      </c>
      <c r="CL123" s="155" t="s">
        <v>76</v>
      </c>
    </row>
    <row r="124" spans="1:90" ht="81" customHeight="1" x14ac:dyDescent="0.2">
      <c r="A124" s="433"/>
      <c r="B124" s="288"/>
      <c r="C124" s="286"/>
      <c r="D124" s="286"/>
      <c r="E124" s="286"/>
      <c r="F124" s="286"/>
      <c r="G124" s="286"/>
      <c r="H124" s="286"/>
      <c r="I124" s="286"/>
      <c r="J124" s="214"/>
      <c r="K124" s="214"/>
      <c r="L124" s="286"/>
      <c r="M124" s="286"/>
      <c r="N124" s="217" t="s">
        <v>245</v>
      </c>
      <c r="O124" s="214">
        <v>1</v>
      </c>
      <c r="P124" s="217" t="s">
        <v>246</v>
      </c>
      <c r="Q124" s="15">
        <v>0</v>
      </c>
      <c r="R124" s="15">
        <v>0.5</v>
      </c>
      <c r="S124" s="214">
        <v>0.5</v>
      </c>
      <c r="T124" s="214">
        <v>0</v>
      </c>
      <c r="U124" s="214">
        <v>0</v>
      </c>
      <c r="V124" s="13"/>
      <c r="W124" s="13">
        <v>30000000</v>
      </c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0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  <c r="BM124" s="11"/>
      <c r="BN124" s="11"/>
      <c r="BO124" s="11"/>
      <c r="BP124" s="11"/>
      <c r="BQ124" s="11"/>
      <c r="BR124" s="11"/>
      <c r="BS124" s="11"/>
      <c r="BT124" s="11"/>
      <c r="BU124" s="11"/>
      <c r="BV124" s="11"/>
      <c r="BW124" s="12"/>
      <c r="BX124" s="214"/>
      <c r="BY124" s="214"/>
      <c r="BZ124" s="214"/>
      <c r="CA124" s="214"/>
      <c r="CB124" s="214"/>
      <c r="CC124" s="214"/>
      <c r="CD124" s="214"/>
      <c r="CE124" s="214"/>
      <c r="CF124" s="214"/>
      <c r="CG124" s="214"/>
      <c r="CH124" s="214"/>
      <c r="CI124" s="214"/>
      <c r="CJ124" s="214"/>
      <c r="CK124" s="165">
        <f t="shared" si="13"/>
        <v>30000000</v>
      </c>
      <c r="CL124" s="155" t="s">
        <v>76</v>
      </c>
    </row>
    <row r="125" spans="1:90" ht="81" customHeight="1" x14ac:dyDescent="0.2">
      <c r="A125" s="433"/>
      <c r="B125" s="288"/>
      <c r="C125" s="206" t="s">
        <v>247</v>
      </c>
      <c r="D125" s="206" t="s">
        <v>248</v>
      </c>
      <c r="E125" s="206" t="s">
        <v>249</v>
      </c>
      <c r="F125" s="206" t="s">
        <v>250</v>
      </c>
      <c r="G125" s="206" t="s">
        <v>251</v>
      </c>
      <c r="H125" s="206" t="s">
        <v>252</v>
      </c>
      <c r="I125" s="206">
        <v>2</v>
      </c>
      <c r="J125" s="214"/>
      <c r="K125" s="214"/>
      <c r="L125" s="206">
        <v>2</v>
      </c>
      <c r="M125" s="206">
        <v>2</v>
      </c>
      <c r="N125" s="217" t="s">
        <v>253</v>
      </c>
      <c r="O125" s="214">
        <v>4</v>
      </c>
      <c r="P125" s="217" t="s">
        <v>254</v>
      </c>
      <c r="Q125" s="15">
        <v>1</v>
      </c>
      <c r="R125" s="52">
        <v>1</v>
      </c>
      <c r="S125" s="206">
        <v>1</v>
      </c>
      <c r="T125" s="206">
        <v>1</v>
      </c>
      <c r="U125" s="214">
        <v>1</v>
      </c>
      <c r="V125" s="13"/>
      <c r="W125" s="13">
        <v>200000000</v>
      </c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0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  <c r="BM125" s="11"/>
      <c r="BN125" s="11"/>
      <c r="BO125" s="11"/>
      <c r="BP125" s="11"/>
      <c r="BQ125" s="11"/>
      <c r="BR125" s="11"/>
      <c r="BS125" s="11"/>
      <c r="BT125" s="11"/>
      <c r="BU125" s="11"/>
      <c r="BV125" s="11"/>
      <c r="BW125" s="12"/>
      <c r="BX125" s="214"/>
      <c r="BY125" s="214"/>
      <c r="BZ125" s="214"/>
      <c r="CA125" s="214"/>
      <c r="CB125" s="214"/>
      <c r="CC125" s="214"/>
      <c r="CD125" s="214"/>
      <c r="CE125" s="214"/>
      <c r="CF125" s="214"/>
      <c r="CG125" s="214"/>
      <c r="CH125" s="214"/>
      <c r="CI125" s="214"/>
      <c r="CJ125" s="214"/>
      <c r="CK125" s="165">
        <f t="shared" si="13"/>
        <v>200000000</v>
      </c>
      <c r="CL125" s="155" t="s">
        <v>76</v>
      </c>
    </row>
    <row r="126" spans="1:90" ht="62.25" customHeight="1" x14ac:dyDescent="0.2">
      <c r="A126" s="433"/>
      <c r="B126" s="288"/>
      <c r="C126" s="285" t="s">
        <v>255</v>
      </c>
      <c r="D126" s="285" t="s">
        <v>256</v>
      </c>
      <c r="E126" s="285" t="s">
        <v>257</v>
      </c>
      <c r="F126" s="285" t="s">
        <v>258</v>
      </c>
      <c r="G126" s="314">
        <v>7</v>
      </c>
      <c r="H126" s="316" t="s">
        <v>259</v>
      </c>
      <c r="I126" s="314">
        <v>6</v>
      </c>
      <c r="J126" s="66"/>
      <c r="K126" s="67"/>
      <c r="L126" s="285">
        <v>700</v>
      </c>
      <c r="M126" s="285">
        <v>700</v>
      </c>
      <c r="N126" s="175" t="s">
        <v>260</v>
      </c>
      <c r="O126" s="214">
        <v>700</v>
      </c>
      <c r="P126" s="217" t="s">
        <v>261</v>
      </c>
      <c r="Q126" s="15">
        <v>600</v>
      </c>
      <c r="R126" s="52">
        <v>175</v>
      </c>
      <c r="S126" s="206">
        <v>620</v>
      </c>
      <c r="T126" s="206">
        <v>640</v>
      </c>
      <c r="U126" s="206">
        <v>665</v>
      </c>
      <c r="V126" s="13"/>
      <c r="W126" s="13">
        <v>61102515</v>
      </c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0"/>
      <c r="AW126" s="11"/>
      <c r="AX126" s="11"/>
      <c r="AY126" s="11"/>
      <c r="AZ126" s="11"/>
      <c r="BA126" s="11"/>
      <c r="BB126" s="11"/>
      <c r="BC126" s="11"/>
      <c r="BD126" s="11"/>
      <c r="BE126" s="11"/>
      <c r="BF126" s="11"/>
      <c r="BG126" s="11"/>
      <c r="BH126" s="11"/>
      <c r="BI126" s="11"/>
      <c r="BJ126" s="11"/>
      <c r="BK126" s="11"/>
      <c r="BL126" s="11"/>
      <c r="BM126" s="11"/>
      <c r="BN126" s="11"/>
      <c r="BO126" s="11"/>
      <c r="BP126" s="11"/>
      <c r="BQ126" s="11"/>
      <c r="BR126" s="11"/>
      <c r="BS126" s="11"/>
      <c r="BT126" s="11"/>
      <c r="BU126" s="11"/>
      <c r="BV126" s="11"/>
      <c r="BW126" s="12"/>
      <c r="BX126" s="214"/>
      <c r="BY126" s="214"/>
      <c r="BZ126" s="214"/>
      <c r="CA126" s="214"/>
      <c r="CB126" s="214"/>
      <c r="CC126" s="214"/>
      <c r="CD126" s="214"/>
      <c r="CE126" s="214"/>
      <c r="CF126" s="214"/>
      <c r="CG126" s="214"/>
      <c r="CH126" s="214"/>
      <c r="CI126" s="214"/>
      <c r="CJ126" s="214"/>
      <c r="CK126" s="165">
        <f t="shared" si="13"/>
        <v>61102515</v>
      </c>
      <c r="CL126" s="155" t="s">
        <v>76</v>
      </c>
    </row>
    <row r="127" spans="1:90" ht="62.25" customHeight="1" x14ac:dyDescent="0.2">
      <c r="A127" s="433"/>
      <c r="B127" s="288"/>
      <c r="C127" s="286"/>
      <c r="D127" s="286"/>
      <c r="E127" s="286"/>
      <c r="F127" s="286"/>
      <c r="G127" s="315"/>
      <c r="H127" s="298"/>
      <c r="I127" s="315"/>
      <c r="L127" s="286"/>
      <c r="M127" s="286"/>
      <c r="N127" s="175" t="s">
        <v>262</v>
      </c>
      <c r="O127" s="214">
        <v>1</v>
      </c>
      <c r="P127" s="217" t="s">
        <v>263</v>
      </c>
      <c r="Q127" s="15">
        <v>0</v>
      </c>
      <c r="R127" s="52">
        <v>0.5</v>
      </c>
      <c r="S127" s="206">
        <v>0.5</v>
      </c>
      <c r="T127" s="206">
        <v>0</v>
      </c>
      <c r="U127" s="206">
        <v>0</v>
      </c>
      <c r="V127" s="13"/>
      <c r="W127" s="13">
        <v>100000000</v>
      </c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0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  <c r="BM127" s="11"/>
      <c r="BN127" s="11"/>
      <c r="BO127" s="11"/>
      <c r="BP127" s="11"/>
      <c r="BQ127" s="11"/>
      <c r="BR127" s="11"/>
      <c r="BS127" s="11"/>
      <c r="BT127" s="11"/>
      <c r="BU127" s="11"/>
      <c r="BV127" s="11"/>
      <c r="BW127" s="12"/>
      <c r="BX127" s="214"/>
      <c r="BY127" s="214"/>
      <c r="BZ127" s="214"/>
      <c r="CA127" s="214"/>
      <c r="CB127" s="214"/>
      <c r="CC127" s="214"/>
      <c r="CD127" s="214"/>
      <c r="CE127" s="214"/>
      <c r="CF127" s="214"/>
      <c r="CG127" s="214"/>
      <c r="CH127" s="214"/>
      <c r="CI127" s="214"/>
      <c r="CJ127" s="214"/>
      <c r="CK127" s="165">
        <f t="shared" si="13"/>
        <v>100000000</v>
      </c>
      <c r="CL127" s="165" t="s">
        <v>76</v>
      </c>
    </row>
    <row r="128" spans="1:90" ht="48" customHeight="1" x14ac:dyDescent="0.2">
      <c r="A128" s="433"/>
      <c r="B128" s="288"/>
      <c r="C128" s="52" t="s">
        <v>264</v>
      </c>
      <c r="D128" s="207"/>
      <c r="E128" s="52" t="s">
        <v>265</v>
      </c>
      <c r="F128" s="207"/>
      <c r="G128" s="207"/>
      <c r="H128" s="207"/>
      <c r="I128" s="207"/>
      <c r="L128" s="207"/>
      <c r="M128" s="207"/>
      <c r="N128" s="217" t="s">
        <v>266</v>
      </c>
      <c r="O128" s="224">
        <v>4</v>
      </c>
      <c r="P128" s="173" t="s">
        <v>267</v>
      </c>
      <c r="Q128" s="37">
        <v>0</v>
      </c>
      <c r="R128" s="37">
        <v>1</v>
      </c>
      <c r="S128" s="224">
        <v>1</v>
      </c>
      <c r="T128" s="224">
        <v>1</v>
      </c>
      <c r="U128" s="224">
        <v>1</v>
      </c>
      <c r="V128" s="13"/>
      <c r="W128" s="13">
        <v>96102515</v>
      </c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0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  <c r="BM128" s="11"/>
      <c r="BN128" s="11"/>
      <c r="BO128" s="11"/>
      <c r="BP128" s="11"/>
      <c r="BQ128" s="11"/>
      <c r="BR128" s="11"/>
      <c r="BS128" s="11"/>
      <c r="BT128" s="11"/>
      <c r="BU128" s="11"/>
      <c r="BV128" s="11"/>
      <c r="BW128" s="12"/>
      <c r="BX128" s="214"/>
      <c r="BY128" s="214"/>
      <c r="BZ128" s="214"/>
      <c r="CA128" s="214"/>
      <c r="CB128" s="214"/>
      <c r="CC128" s="214"/>
      <c r="CD128" s="214"/>
      <c r="CE128" s="214"/>
      <c r="CF128" s="214"/>
      <c r="CG128" s="214"/>
      <c r="CH128" s="214"/>
      <c r="CI128" s="214"/>
      <c r="CJ128" s="214"/>
      <c r="CK128" s="165">
        <f t="shared" si="13"/>
        <v>96102515</v>
      </c>
      <c r="CL128" s="155" t="s">
        <v>76</v>
      </c>
    </row>
    <row r="129" spans="1:90" ht="48" customHeight="1" x14ac:dyDescent="0.2">
      <c r="A129" s="433"/>
      <c r="B129" s="288"/>
      <c r="C129" s="285" t="s">
        <v>268</v>
      </c>
      <c r="D129" s="285" t="s">
        <v>269</v>
      </c>
      <c r="E129" s="285" t="s">
        <v>270</v>
      </c>
      <c r="F129" s="287" t="s">
        <v>271</v>
      </c>
      <c r="G129" s="287">
        <v>480</v>
      </c>
      <c r="H129" s="287" t="s">
        <v>272</v>
      </c>
      <c r="I129" s="287">
        <v>445</v>
      </c>
      <c r="L129" s="287">
        <v>120</v>
      </c>
      <c r="M129" s="285">
        <v>120</v>
      </c>
      <c r="N129" s="44" t="s">
        <v>273</v>
      </c>
      <c r="O129" s="224">
        <v>8</v>
      </c>
      <c r="P129" s="173" t="s">
        <v>274</v>
      </c>
      <c r="Q129" s="37">
        <v>8</v>
      </c>
      <c r="R129" s="37">
        <v>2</v>
      </c>
      <c r="S129" s="224">
        <v>2</v>
      </c>
      <c r="T129" s="224">
        <v>2</v>
      </c>
      <c r="U129" s="224">
        <v>2</v>
      </c>
      <c r="V129" s="13"/>
      <c r="W129" s="13">
        <v>46102515</v>
      </c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0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  <c r="BJ129" s="11"/>
      <c r="BK129" s="11"/>
      <c r="BL129" s="11"/>
      <c r="BM129" s="11"/>
      <c r="BN129" s="11"/>
      <c r="BO129" s="11"/>
      <c r="BP129" s="11"/>
      <c r="BQ129" s="11"/>
      <c r="BR129" s="11"/>
      <c r="BS129" s="11"/>
      <c r="BT129" s="11"/>
      <c r="BU129" s="11"/>
      <c r="BV129" s="11"/>
      <c r="BW129" s="12"/>
      <c r="BX129" s="214"/>
      <c r="BY129" s="214"/>
      <c r="BZ129" s="214"/>
      <c r="CA129" s="214"/>
      <c r="CB129" s="214"/>
      <c r="CC129" s="214"/>
      <c r="CD129" s="214"/>
      <c r="CE129" s="214"/>
      <c r="CF129" s="214"/>
      <c r="CG129" s="214"/>
      <c r="CH129" s="214"/>
      <c r="CI129" s="214"/>
      <c r="CJ129" s="214"/>
      <c r="CK129" s="165">
        <f t="shared" ref="CK129:CK185" si="16">SUM(V129:CJ129)</f>
        <v>46102515</v>
      </c>
      <c r="CL129" s="155" t="s">
        <v>76</v>
      </c>
    </row>
    <row r="130" spans="1:90" ht="57.75" customHeight="1" x14ac:dyDescent="0.2">
      <c r="A130" s="433"/>
      <c r="B130" s="288"/>
      <c r="C130" s="286"/>
      <c r="D130" s="286"/>
      <c r="E130" s="286"/>
      <c r="F130" s="287"/>
      <c r="G130" s="287"/>
      <c r="H130" s="287"/>
      <c r="I130" s="287"/>
      <c r="L130" s="287"/>
      <c r="M130" s="286"/>
      <c r="N130" s="173" t="s">
        <v>275</v>
      </c>
      <c r="O130" s="224">
        <v>480</v>
      </c>
      <c r="P130" s="173" t="s">
        <v>276</v>
      </c>
      <c r="Q130" s="37">
        <v>445</v>
      </c>
      <c r="R130" s="37">
        <v>120</v>
      </c>
      <c r="S130" s="224">
        <v>120</v>
      </c>
      <c r="T130" s="224">
        <v>120</v>
      </c>
      <c r="U130" s="224">
        <v>120</v>
      </c>
      <c r="V130" s="13"/>
      <c r="W130" s="13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0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  <c r="BM130" s="11"/>
      <c r="BN130" s="11"/>
      <c r="BO130" s="11"/>
      <c r="BP130" s="11"/>
      <c r="BQ130" s="11"/>
      <c r="BR130" s="11"/>
      <c r="BS130" s="11"/>
      <c r="BT130" s="11"/>
      <c r="BU130" s="11"/>
      <c r="BV130" s="11"/>
      <c r="BW130" s="12"/>
      <c r="BX130" s="10">
        <v>3300454505</v>
      </c>
      <c r="BY130" s="10">
        <v>9652362</v>
      </c>
      <c r="BZ130" s="214"/>
      <c r="CA130" s="214"/>
      <c r="CB130" s="214"/>
      <c r="CC130" s="214"/>
      <c r="CD130" s="214"/>
      <c r="CE130" s="214"/>
      <c r="CF130" s="214"/>
      <c r="CG130" s="214"/>
      <c r="CH130" s="214"/>
      <c r="CI130" s="214"/>
      <c r="CJ130" s="214"/>
      <c r="CK130" s="165">
        <f t="shared" si="16"/>
        <v>3310106867</v>
      </c>
      <c r="CL130" s="155" t="s">
        <v>76</v>
      </c>
    </row>
    <row r="131" spans="1:90" ht="48" customHeight="1" x14ac:dyDescent="0.2">
      <c r="A131" s="433"/>
      <c r="B131" s="288"/>
      <c r="C131" s="52" t="s">
        <v>277</v>
      </c>
      <c r="D131" s="285" t="s">
        <v>278</v>
      </c>
      <c r="E131" s="285" t="s">
        <v>279</v>
      </c>
      <c r="F131" s="285" t="s">
        <v>280</v>
      </c>
      <c r="G131" s="285">
        <v>680</v>
      </c>
      <c r="H131" s="285" t="s">
        <v>281</v>
      </c>
      <c r="I131" s="285">
        <v>678</v>
      </c>
      <c r="L131" s="285">
        <v>170</v>
      </c>
      <c r="M131" s="285">
        <v>170</v>
      </c>
      <c r="N131" s="44" t="s">
        <v>282</v>
      </c>
      <c r="O131" s="26">
        <v>680</v>
      </c>
      <c r="P131" s="173" t="s">
        <v>283</v>
      </c>
      <c r="Q131" s="37">
        <v>678</v>
      </c>
      <c r="R131" s="37">
        <v>170</v>
      </c>
      <c r="S131" s="224">
        <v>170</v>
      </c>
      <c r="T131" s="224">
        <v>170</v>
      </c>
      <c r="U131" s="224">
        <v>170</v>
      </c>
      <c r="V131" s="13"/>
      <c r="W131" s="13">
        <v>26000000</v>
      </c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0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  <c r="BM131" s="11"/>
      <c r="BN131" s="11"/>
      <c r="BO131" s="11"/>
      <c r="BP131" s="11"/>
      <c r="BQ131" s="11"/>
      <c r="BR131" s="11"/>
      <c r="BS131" s="11"/>
      <c r="BT131" s="11"/>
      <c r="BU131" s="11"/>
      <c r="BV131" s="11"/>
      <c r="BW131" s="12"/>
      <c r="BX131" s="214"/>
      <c r="BY131" s="214"/>
      <c r="BZ131" s="214"/>
      <c r="CA131" s="214"/>
      <c r="CB131" s="214"/>
      <c r="CC131" s="214"/>
      <c r="CD131" s="214"/>
      <c r="CE131" s="214"/>
      <c r="CF131" s="214"/>
      <c r="CG131" s="214"/>
      <c r="CH131" s="214"/>
      <c r="CI131" s="214"/>
      <c r="CJ131" s="214"/>
      <c r="CK131" s="165">
        <f t="shared" si="16"/>
        <v>26000000</v>
      </c>
      <c r="CL131" s="155" t="s">
        <v>76</v>
      </c>
    </row>
    <row r="132" spans="1:90" ht="34.5" customHeight="1" x14ac:dyDescent="0.2">
      <c r="A132" s="433"/>
      <c r="B132" s="286"/>
      <c r="C132" s="25"/>
      <c r="D132" s="286"/>
      <c r="E132" s="286"/>
      <c r="F132" s="286"/>
      <c r="G132" s="286"/>
      <c r="H132" s="286"/>
      <c r="I132" s="286"/>
      <c r="L132" s="286"/>
      <c r="M132" s="286"/>
      <c r="N132" s="44" t="s">
        <v>284</v>
      </c>
      <c r="O132" s="26">
        <v>4</v>
      </c>
      <c r="P132" s="173" t="s">
        <v>285</v>
      </c>
      <c r="Q132" s="37">
        <v>0</v>
      </c>
      <c r="R132" s="37">
        <v>1</v>
      </c>
      <c r="S132" s="224">
        <v>1</v>
      </c>
      <c r="T132" s="224">
        <v>1</v>
      </c>
      <c r="U132" s="224">
        <v>1</v>
      </c>
      <c r="V132" s="13"/>
      <c r="W132" s="13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0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  <c r="BM132" s="11"/>
      <c r="BN132" s="11"/>
      <c r="BO132" s="11"/>
      <c r="BP132" s="11"/>
      <c r="BQ132" s="11"/>
      <c r="BR132" s="11"/>
      <c r="BS132" s="11"/>
      <c r="BT132" s="11"/>
      <c r="BU132" s="11"/>
      <c r="BV132" s="11"/>
      <c r="BW132" s="12"/>
      <c r="BX132" s="214"/>
      <c r="BY132" s="214"/>
      <c r="BZ132" s="214"/>
      <c r="CA132" s="214"/>
      <c r="CB132" s="214"/>
      <c r="CC132" s="214"/>
      <c r="CD132" s="214"/>
      <c r="CE132" s="214"/>
      <c r="CF132" s="214"/>
      <c r="CG132" s="214"/>
      <c r="CH132" s="214"/>
      <c r="CI132" s="214"/>
      <c r="CJ132" s="214"/>
      <c r="CK132" s="165">
        <f t="shared" si="16"/>
        <v>0</v>
      </c>
      <c r="CL132" s="155" t="s">
        <v>76</v>
      </c>
    </row>
    <row r="133" spans="1:90" ht="34.5" customHeight="1" x14ac:dyDescent="0.2">
      <c r="A133" s="433"/>
      <c r="B133" s="49"/>
      <c r="C133" s="49"/>
      <c r="D133" s="49"/>
      <c r="E133" s="49"/>
      <c r="F133" s="49"/>
      <c r="G133" s="49"/>
      <c r="H133" s="49"/>
      <c r="I133" s="49"/>
      <c r="J133" s="50"/>
      <c r="K133" s="50"/>
      <c r="L133" s="50"/>
      <c r="M133" s="50"/>
      <c r="N133" s="51"/>
      <c r="O133" s="50"/>
      <c r="P133" s="51"/>
      <c r="Q133" s="21">
        <f t="shared" ref="Q133:X133" si="17">SUM(Q117:Q132)</f>
        <v>1737</v>
      </c>
      <c r="R133" s="21">
        <f t="shared" si="17"/>
        <v>478</v>
      </c>
      <c r="S133" s="21">
        <f t="shared" si="17"/>
        <v>923</v>
      </c>
      <c r="T133" s="21">
        <f t="shared" si="17"/>
        <v>942</v>
      </c>
      <c r="U133" s="21">
        <f t="shared" si="17"/>
        <v>967</v>
      </c>
      <c r="V133" s="21">
        <f t="shared" si="17"/>
        <v>0</v>
      </c>
      <c r="W133" s="21">
        <f t="shared" si="17"/>
        <v>652000000</v>
      </c>
      <c r="X133" s="21">
        <f t="shared" si="17"/>
        <v>0</v>
      </c>
      <c r="Y133" s="21"/>
      <c r="Z133" s="21">
        <f>SUM(Z117:Z132)</f>
        <v>0</v>
      </c>
      <c r="AA133" s="21"/>
      <c r="AB133" s="21"/>
      <c r="AC133" s="21">
        <f t="shared" ref="AC133:BH133" si="18">SUM(AC117:AC132)</f>
        <v>0</v>
      </c>
      <c r="AD133" s="21">
        <f t="shared" si="18"/>
        <v>0</v>
      </c>
      <c r="AE133" s="21">
        <f t="shared" si="18"/>
        <v>0</v>
      </c>
      <c r="AF133" s="21">
        <f t="shared" si="18"/>
        <v>0</v>
      </c>
      <c r="AG133" s="21">
        <f t="shared" si="18"/>
        <v>0</v>
      </c>
      <c r="AH133" s="21">
        <f t="shared" si="18"/>
        <v>0</v>
      </c>
      <c r="AI133" s="21">
        <f t="shared" si="18"/>
        <v>0</v>
      </c>
      <c r="AJ133" s="21">
        <f t="shared" si="18"/>
        <v>0</v>
      </c>
      <c r="AK133" s="21">
        <f t="shared" si="18"/>
        <v>0</v>
      </c>
      <c r="AL133" s="21">
        <f t="shared" si="18"/>
        <v>0</v>
      </c>
      <c r="AM133" s="21">
        <f t="shared" si="18"/>
        <v>0</v>
      </c>
      <c r="AN133" s="21">
        <f t="shared" si="18"/>
        <v>0</v>
      </c>
      <c r="AO133" s="21">
        <f t="shared" si="18"/>
        <v>0</v>
      </c>
      <c r="AP133" s="21">
        <f t="shared" si="18"/>
        <v>0</v>
      </c>
      <c r="AQ133" s="21">
        <f t="shared" si="18"/>
        <v>0</v>
      </c>
      <c r="AR133" s="21">
        <f t="shared" si="18"/>
        <v>0</v>
      </c>
      <c r="AS133" s="21">
        <f t="shared" si="18"/>
        <v>0</v>
      </c>
      <c r="AT133" s="21">
        <f t="shared" si="18"/>
        <v>0</v>
      </c>
      <c r="AU133" s="21">
        <f t="shared" si="18"/>
        <v>0</v>
      </c>
      <c r="AV133" s="21">
        <f t="shared" si="18"/>
        <v>0</v>
      </c>
      <c r="AW133" s="21">
        <f t="shared" si="18"/>
        <v>0</v>
      </c>
      <c r="AX133" s="21">
        <f t="shared" si="18"/>
        <v>0</v>
      </c>
      <c r="AY133" s="21">
        <f t="shared" si="18"/>
        <v>0</v>
      </c>
      <c r="AZ133" s="21">
        <f t="shared" si="18"/>
        <v>0</v>
      </c>
      <c r="BA133" s="21">
        <f t="shared" si="18"/>
        <v>0</v>
      </c>
      <c r="BB133" s="21">
        <f t="shared" si="18"/>
        <v>0</v>
      </c>
      <c r="BC133" s="21">
        <f t="shared" si="18"/>
        <v>0</v>
      </c>
      <c r="BD133" s="21">
        <f t="shared" si="18"/>
        <v>0</v>
      </c>
      <c r="BE133" s="21">
        <f t="shared" si="18"/>
        <v>0</v>
      </c>
      <c r="BF133" s="21">
        <f t="shared" si="18"/>
        <v>0</v>
      </c>
      <c r="BG133" s="21">
        <f t="shared" si="18"/>
        <v>0</v>
      </c>
      <c r="BH133" s="21">
        <f t="shared" si="18"/>
        <v>0</v>
      </c>
      <c r="BI133" s="21">
        <f t="shared" ref="BI133:CN133" si="19">SUM(BI117:BI132)</f>
        <v>0</v>
      </c>
      <c r="BJ133" s="21">
        <f t="shared" si="19"/>
        <v>0</v>
      </c>
      <c r="BK133" s="21">
        <f t="shared" si="19"/>
        <v>0</v>
      </c>
      <c r="BL133" s="21">
        <f t="shared" si="19"/>
        <v>0</v>
      </c>
      <c r="BM133" s="21">
        <f t="shared" si="19"/>
        <v>0</v>
      </c>
      <c r="BN133" s="21">
        <f t="shared" si="19"/>
        <v>0</v>
      </c>
      <c r="BO133" s="21">
        <f t="shared" si="19"/>
        <v>0</v>
      </c>
      <c r="BP133" s="21">
        <f t="shared" si="19"/>
        <v>0</v>
      </c>
      <c r="BQ133" s="21">
        <f t="shared" si="19"/>
        <v>0</v>
      </c>
      <c r="BR133" s="21">
        <f t="shared" si="19"/>
        <v>0</v>
      </c>
      <c r="BS133" s="21">
        <f t="shared" si="19"/>
        <v>0</v>
      </c>
      <c r="BT133" s="21">
        <f t="shared" si="19"/>
        <v>0</v>
      </c>
      <c r="BU133" s="21">
        <f t="shared" si="19"/>
        <v>0</v>
      </c>
      <c r="BV133" s="21">
        <f t="shared" si="19"/>
        <v>0</v>
      </c>
      <c r="BW133" s="21">
        <f t="shared" si="19"/>
        <v>0</v>
      </c>
      <c r="BX133" s="21">
        <f t="shared" si="19"/>
        <v>3300454505</v>
      </c>
      <c r="BY133" s="21">
        <f t="shared" si="19"/>
        <v>9652362</v>
      </c>
      <c r="BZ133" s="21">
        <f t="shared" si="19"/>
        <v>0</v>
      </c>
      <c r="CA133" s="21">
        <f t="shared" si="19"/>
        <v>0</v>
      </c>
      <c r="CB133" s="21">
        <f t="shared" si="19"/>
        <v>0</v>
      </c>
      <c r="CC133" s="21">
        <f t="shared" si="19"/>
        <v>0</v>
      </c>
      <c r="CD133" s="21">
        <f t="shared" si="19"/>
        <v>0</v>
      </c>
      <c r="CE133" s="21">
        <f t="shared" si="19"/>
        <v>0</v>
      </c>
      <c r="CF133" s="21">
        <f t="shared" si="19"/>
        <v>0</v>
      </c>
      <c r="CG133" s="21">
        <f t="shared" si="19"/>
        <v>0</v>
      </c>
      <c r="CH133" s="21">
        <f t="shared" si="19"/>
        <v>0</v>
      </c>
      <c r="CI133" s="21">
        <f t="shared" si="19"/>
        <v>0</v>
      </c>
      <c r="CJ133" s="21">
        <f t="shared" si="19"/>
        <v>0</v>
      </c>
      <c r="CK133" s="157">
        <f t="shared" si="16"/>
        <v>3962106867</v>
      </c>
      <c r="CL133" s="157">
        <f>SUM(CL117:CL132)</f>
        <v>0</v>
      </c>
    </row>
    <row r="134" spans="1:90" ht="63" customHeight="1" x14ac:dyDescent="0.2">
      <c r="A134" s="433"/>
      <c r="B134" s="285" t="s">
        <v>206</v>
      </c>
      <c r="C134" s="285" t="s">
        <v>207</v>
      </c>
      <c r="D134" s="288"/>
      <c r="E134" s="285" t="s">
        <v>208</v>
      </c>
      <c r="F134" s="288"/>
      <c r="G134" s="288"/>
      <c r="H134" s="288"/>
      <c r="I134" s="288"/>
      <c r="J134" s="288"/>
      <c r="K134" s="288"/>
      <c r="L134" s="288"/>
      <c r="M134" s="288"/>
      <c r="N134" s="44" t="s">
        <v>209</v>
      </c>
      <c r="O134" s="69">
        <v>4</v>
      </c>
      <c r="P134" s="44" t="s">
        <v>210</v>
      </c>
      <c r="Q134" s="37">
        <v>0</v>
      </c>
      <c r="R134" s="224">
        <v>1</v>
      </c>
      <c r="S134" s="59">
        <v>1</v>
      </c>
      <c r="T134" s="69">
        <v>1</v>
      </c>
      <c r="U134" s="69">
        <v>1</v>
      </c>
      <c r="V134" s="11"/>
      <c r="W134" s="11">
        <v>12000000</v>
      </c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0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  <c r="BM134" s="11"/>
      <c r="BN134" s="11"/>
      <c r="BO134" s="11"/>
      <c r="BP134" s="11"/>
      <c r="BQ134" s="11"/>
      <c r="BR134" s="11"/>
      <c r="BS134" s="11"/>
      <c r="BT134" s="11"/>
      <c r="BU134" s="11"/>
      <c r="BV134" s="11"/>
      <c r="BW134" s="12"/>
      <c r="BX134" s="214"/>
      <c r="BY134" s="214"/>
      <c r="BZ134" s="214"/>
      <c r="CA134" s="214"/>
      <c r="CB134" s="214"/>
      <c r="CC134" s="214"/>
      <c r="CD134" s="214"/>
      <c r="CE134" s="214"/>
      <c r="CF134" s="214"/>
      <c r="CG134" s="214"/>
      <c r="CH134" s="214"/>
      <c r="CI134" s="214"/>
      <c r="CJ134" s="214"/>
      <c r="CK134" s="165">
        <f t="shared" si="16"/>
        <v>12000000</v>
      </c>
      <c r="CL134" s="155" t="s">
        <v>82</v>
      </c>
    </row>
    <row r="135" spans="1:90" ht="63" customHeight="1" x14ac:dyDescent="0.2">
      <c r="A135" s="433"/>
      <c r="B135" s="288"/>
      <c r="C135" s="288"/>
      <c r="D135" s="288"/>
      <c r="E135" s="288"/>
      <c r="F135" s="288"/>
      <c r="G135" s="288"/>
      <c r="H135" s="288"/>
      <c r="I135" s="288"/>
      <c r="J135" s="288"/>
      <c r="K135" s="288"/>
      <c r="L135" s="288"/>
      <c r="M135" s="288"/>
      <c r="N135" s="44" t="s">
        <v>211</v>
      </c>
      <c r="O135" s="69">
        <v>3</v>
      </c>
      <c r="P135" s="44" t="s">
        <v>212</v>
      </c>
      <c r="Q135" s="37">
        <v>0</v>
      </c>
      <c r="R135" s="224">
        <v>0</v>
      </c>
      <c r="S135" s="59">
        <v>1</v>
      </c>
      <c r="T135" s="69">
        <v>1</v>
      </c>
      <c r="U135" s="69">
        <v>1</v>
      </c>
      <c r="V135" s="11"/>
      <c r="W135" s="11">
        <v>10000000</v>
      </c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0"/>
      <c r="AW135" s="11"/>
      <c r="AX135" s="11"/>
      <c r="AY135" s="11"/>
      <c r="AZ135" s="11"/>
      <c r="BA135" s="11"/>
      <c r="BB135" s="11"/>
      <c r="BC135" s="11"/>
      <c r="BD135" s="11"/>
      <c r="BE135" s="11"/>
      <c r="BF135" s="11"/>
      <c r="BG135" s="11"/>
      <c r="BH135" s="11"/>
      <c r="BI135" s="11"/>
      <c r="BJ135" s="11"/>
      <c r="BK135" s="11"/>
      <c r="BL135" s="11"/>
      <c r="BM135" s="11"/>
      <c r="BN135" s="11"/>
      <c r="BO135" s="11"/>
      <c r="BP135" s="11"/>
      <c r="BQ135" s="11"/>
      <c r="BR135" s="11"/>
      <c r="BS135" s="11"/>
      <c r="BT135" s="11"/>
      <c r="BU135" s="11"/>
      <c r="BV135" s="11"/>
      <c r="BW135" s="12"/>
      <c r="BX135" s="214"/>
      <c r="BY135" s="214"/>
      <c r="BZ135" s="214"/>
      <c r="CA135" s="214"/>
      <c r="CB135" s="214"/>
      <c r="CC135" s="214"/>
      <c r="CD135" s="214"/>
      <c r="CE135" s="214"/>
      <c r="CF135" s="214"/>
      <c r="CG135" s="214"/>
      <c r="CH135" s="214"/>
      <c r="CI135" s="214"/>
      <c r="CJ135" s="214"/>
      <c r="CK135" s="165">
        <f t="shared" si="16"/>
        <v>10000000</v>
      </c>
      <c r="CL135" s="155" t="s">
        <v>82</v>
      </c>
    </row>
    <row r="136" spans="1:90" ht="66.75" customHeight="1" x14ac:dyDescent="0.2">
      <c r="A136" s="433"/>
      <c r="B136" s="288"/>
      <c r="C136" s="288"/>
      <c r="D136" s="288"/>
      <c r="E136" s="288"/>
      <c r="F136" s="288"/>
      <c r="G136" s="288"/>
      <c r="H136" s="288"/>
      <c r="I136" s="288"/>
      <c r="J136" s="288"/>
      <c r="K136" s="288"/>
      <c r="L136" s="288"/>
      <c r="M136" s="288"/>
      <c r="N136" s="252" t="s">
        <v>213</v>
      </c>
      <c r="O136" s="69">
        <v>1</v>
      </c>
      <c r="P136" s="44" t="s">
        <v>214</v>
      </c>
      <c r="Q136" s="37">
        <v>1</v>
      </c>
      <c r="R136" s="224">
        <v>0</v>
      </c>
      <c r="S136" s="59">
        <v>0</v>
      </c>
      <c r="T136" s="69">
        <v>1</v>
      </c>
      <c r="U136" s="69">
        <v>0</v>
      </c>
      <c r="V136" s="11"/>
      <c r="W136" s="11">
        <v>50000000</v>
      </c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0"/>
      <c r="AW136" s="11"/>
      <c r="AX136" s="11"/>
      <c r="AY136" s="11"/>
      <c r="AZ136" s="11"/>
      <c r="BA136" s="11"/>
      <c r="BB136" s="11"/>
      <c r="BC136" s="11"/>
      <c r="BD136" s="11"/>
      <c r="BE136" s="11"/>
      <c r="BF136" s="11"/>
      <c r="BG136" s="11"/>
      <c r="BH136" s="11"/>
      <c r="BI136" s="11"/>
      <c r="BJ136" s="11"/>
      <c r="BK136" s="11"/>
      <c r="BL136" s="11"/>
      <c r="BM136" s="11"/>
      <c r="BN136" s="11"/>
      <c r="BO136" s="11"/>
      <c r="BP136" s="11"/>
      <c r="BQ136" s="11"/>
      <c r="BR136" s="11"/>
      <c r="BS136" s="11"/>
      <c r="BT136" s="11"/>
      <c r="BU136" s="11"/>
      <c r="BV136" s="11"/>
      <c r="BW136" s="12"/>
      <c r="BX136" s="214"/>
      <c r="BY136" s="214"/>
      <c r="BZ136" s="214"/>
      <c r="CA136" s="214"/>
      <c r="CB136" s="214"/>
      <c r="CC136" s="214"/>
      <c r="CD136" s="214"/>
      <c r="CE136" s="214"/>
      <c r="CF136" s="214"/>
      <c r="CG136" s="214"/>
      <c r="CH136" s="214"/>
      <c r="CI136" s="214"/>
      <c r="CJ136" s="214"/>
      <c r="CK136" s="165">
        <f t="shared" si="16"/>
        <v>50000000</v>
      </c>
      <c r="CL136" s="155" t="s">
        <v>82</v>
      </c>
    </row>
    <row r="137" spans="1:90" ht="75.75" customHeight="1" x14ac:dyDescent="0.2">
      <c r="A137" s="433"/>
      <c r="B137" s="288"/>
      <c r="C137" s="288"/>
      <c r="D137" s="288"/>
      <c r="E137" s="286"/>
      <c r="F137" s="286"/>
      <c r="G137" s="286"/>
      <c r="H137" s="286"/>
      <c r="I137" s="286"/>
      <c r="J137" s="286"/>
      <c r="K137" s="286"/>
      <c r="L137" s="286"/>
      <c r="M137" s="286"/>
      <c r="N137" s="44" t="s">
        <v>215</v>
      </c>
      <c r="O137" s="69">
        <v>5</v>
      </c>
      <c r="P137" s="44" t="s">
        <v>216</v>
      </c>
      <c r="Q137" s="37">
        <v>1</v>
      </c>
      <c r="R137" s="224">
        <v>0</v>
      </c>
      <c r="S137" s="59">
        <v>2</v>
      </c>
      <c r="T137" s="69">
        <v>1</v>
      </c>
      <c r="U137" s="69">
        <v>2</v>
      </c>
      <c r="V137" s="11"/>
      <c r="W137" s="11">
        <v>10000000</v>
      </c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0"/>
      <c r="AW137" s="11"/>
      <c r="AX137" s="11"/>
      <c r="AY137" s="11"/>
      <c r="AZ137" s="11"/>
      <c r="BA137" s="11"/>
      <c r="BB137" s="11"/>
      <c r="BC137" s="11"/>
      <c r="BD137" s="11"/>
      <c r="BE137" s="11"/>
      <c r="BF137" s="11"/>
      <c r="BG137" s="11"/>
      <c r="BH137" s="11"/>
      <c r="BI137" s="11"/>
      <c r="BJ137" s="11"/>
      <c r="BK137" s="11"/>
      <c r="BL137" s="11"/>
      <c r="BM137" s="11"/>
      <c r="BN137" s="11"/>
      <c r="BO137" s="11"/>
      <c r="BP137" s="11"/>
      <c r="BQ137" s="11"/>
      <c r="BR137" s="11"/>
      <c r="BS137" s="11"/>
      <c r="BT137" s="11"/>
      <c r="BU137" s="11"/>
      <c r="BV137" s="11"/>
      <c r="BW137" s="12"/>
      <c r="BX137" s="214"/>
      <c r="BY137" s="214"/>
      <c r="BZ137" s="214"/>
      <c r="CA137" s="214"/>
      <c r="CB137" s="214"/>
      <c r="CC137" s="214"/>
      <c r="CD137" s="214"/>
      <c r="CE137" s="214"/>
      <c r="CF137" s="214"/>
      <c r="CG137" s="214"/>
      <c r="CH137" s="214"/>
      <c r="CI137" s="214"/>
      <c r="CJ137" s="214"/>
      <c r="CK137" s="165">
        <f t="shared" si="16"/>
        <v>10000000</v>
      </c>
      <c r="CL137" s="155" t="s">
        <v>82</v>
      </c>
    </row>
    <row r="138" spans="1:90" ht="63" customHeight="1" x14ac:dyDescent="0.2">
      <c r="A138" s="433"/>
      <c r="B138" s="288"/>
      <c r="C138" s="288"/>
      <c r="D138" s="288"/>
      <c r="E138" s="285" t="s">
        <v>217</v>
      </c>
      <c r="F138" s="285" t="s">
        <v>218</v>
      </c>
      <c r="G138" s="285">
        <v>38</v>
      </c>
      <c r="H138" s="285" t="s">
        <v>219</v>
      </c>
      <c r="I138" s="285">
        <v>0</v>
      </c>
      <c r="J138" s="285"/>
      <c r="K138" s="285"/>
      <c r="L138" s="285">
        <v>19</v>
      </c>
      <c r="M138" s="285">
        <v>0</v>
      </c>
      <c r="N138" s="252" t="s">
        <v>220</v>
      </c>
      <c r="O138" s="224">
        <v>1</v>
      </c>
      <c r="P138" s="44" t="s">
        <v>221</v>
      </c>
      <c r="Q138" s="37">
        <v>0</v>
      </c>
      <c r="R138" s="224">
        <v>0</v>
      </c>
      <c r="S138" s="253">
        <v>0</v>
      </c>
      <c r="T138" s="69">
        <v>1</v>
      </c>
      <c r="U138" s="69">
        <v>0</v>
      </c>
      <c r="V138" s="11"/>
      <c r="W138" s="11">
        <v>50000000</v>
      </c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0"/>
      <c r="AW138" s="11"/>
      <c r="AX138" s="11"/>
      <c r="AY138" s="11"/>
      <c r="AZ138" s="11"/>
      <c r="BA138" s="11"/>
      <c r="BB138" s="11"/>
      <c r="BC138" s="11"/>
      <c r="BD138" s="11"/>
      <c r="BE138" s="11"/>
      <c r="BF138" s="11"/>
      <c r="BG138" s="11"/>
      <c r="BH138" s="11"/>
      <c r="BI138" s="11"/>
      <c r="BJ138" s="11"/>
      <c r="BK138" s="11"/>
      <c r="BL138" s="11"/>
      <c r="BM138" s="11"/>
      <c r="BN138" s="11"/>
      <c r="BO138" s="11"/>
      <c r="BP138" s="11"/>
      <c r="BQ138" s="11"/>
      <c r="BR138" s="11"/>
      <c r="BS138" s="11"/>
      <c r="BT138" s="11"/>
      <c r="BU138" s="11"/>
      <c r="BV138" s="11"/>
      <c r="BW138" s="12"/>
      <c r="BX138" s="214"/>
      <c r="BY138" s="214"/>
      <c r="BZ138" s="214"/>
      <c r="CA138" s="214"/>
      <c r="CB138" s="214"/>
      <c r="CC138" s="214"/>
      <c r="CD138" s="214"/>
      <c r="CE138" s="214"/>
      <c r="CF138" s="214"/>
      <c r="CG138" s="214"/>
      <c r="CH138" s="214"/>
      <c r="CI138" s="214"/>
      <c r="CJ138" s="214"/>
      <c r="CK138" s="165">
        <f t="shared" si="16"/>
        <v>50000000</v>
      </c>
      <c r="CL138" s="155" t="s">
        <v>82</v>
      </c>
    </row>
    <row r="139" spans="1:90" ht="72" customHeight="1" x14ac:dyDescent="0.2">
      <c r="A139" s="433"/>
      <c r="B139" s="286"/>
      <c r="C139" s="286"/>
      <c r="D139" s="288"/>
      <c r="E139" s="285"/>
      <c r="F139" s="285"/>
      <c r="G139" s="285"/>
      <c r="H139" s="285"/>
      <c r="I139" s="285"/>
      <c r="J139" s="285"/>
      <c r="K139" s="285"/>
      <c r="L139" s="285"/>
      <c r="M139" s="285"/>
      <c r="N139" s="44" t="s">
        <v>222</v>
      </c>
      <c r="O139" s="224">
        <v>36</v>
      </c>
      <c r="P139" s="44" t="s">
        <v>223</v>
      </c>
      <c r="Q139" s="37">
        <v>0</v>
      </c>
      <c r="R139" s="224">
        <v>0</v>
      </c>
      <c r="S139" s="70">
        <v>12</v>
      </c>
      <c r="T139" s="224">
        <v>12</v>
      </c>
      <c r="U139" s="224">
        <v>12</v>
      </c>
      <c r="V139" s="11"/>
      <c r="W139" s="11">
        <v>10000000</v>
      </c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0"/>
      <c r="AW139" s="11"/>
      <c r="AX139" s="11"/>
      <c r="AY139" s="11"/>
      <c r="AZ139" s="11"/>
      <c r="BA139" s="11"/>
      <c r="BB139" s="11"/>
      <c r="BC139" s="11"/>
      <c r="BD139" s="11"/>
      <c r="BE139" s="11"/>
      <c r="BF139" s="11"/>
      <c r="BG139" s="11"/>
      <c r="BH139" s="11"/>
      <c r="BI139" s="11"/>
      <c r="BJ139" s="11"/>
      <c r="BK139" s="11"/>
      <c r="BL139" s="11"/>
      <c r="BM139" s="11"/>
      <c r="BN139" s="11"/>
      <c r="BO139" s="11"/>
      <c r="BP139" s="11"/>
      <c r="BQ139" s="11"/>
      <c r="BR139" s="11"/>
      <c r="BS139" s="11"/>
      <c r="BT139" s="11"/>
      <c r="BU139" s="11"/>
      <c r="BV139" s="11"/>
      <c r="BW139" s="12"/>
      <c r="BX139" s="214"/>
      <c r="BY139" s="214"/>
      <c r="BZ139" s="214"/>
      <c r="CA139" s="214"/>
      <c r="CB139" s="214"/>
      <c r="CC139" s="214"/>
      <c r="CD139" s="214"/>
      <c r="CE139" s="214"/>
      <c r="CF139" s="214"/>
      <c r="CG139" s="214"/>
      <c r="CH139" s="214"/>
      <c r="CI139" s="214"/>
      <c r="CJ139" s="214"/>
      <c r="CK139" s="165">
        <f t="shared" si="16"/>
        <v>10000000</v>
      </c>
      <c r="CL139" s="155" t="s">
        <v>82</v>
      </c>
    </row>
    <row r="140" spans="1:90" ht="34.5" customHeight="1" x14ac:dyDescent="0.2">
      <c r="A140" s="433"/>
      <c r="B140" s="49"/>
      <c r="C140" s="49"/>
      <c r="D140" s="49"/>
      <c r="E140" s="49"/>
      <c r="F140" s="49"/>
      <c r="G140" s="49"/>
      <c r="H140" s="49"/>
      <c r="I140" s="49"/>
      <c r="J140" s="50"/>
      <c r="K140" s="50"/>
      <c r="L140" s="50"/>
      <c r="M140" s="50"/>
      <c r="N140" s="51"/>
      <c r="O140" s="50"/>
      <c r="P140" s="51"/>
      <c r="Q140" s="18">
        <f t="shared" ref="Q140:X140" si="20">SUM(Q134:Q139)</f>
        <v>2</v>
      </c>
      <c r="R140" s="18">
        <f t="shared" si="20"/>
        <v>1</v>
      </c>
      <c r="S140" s="18">
        <f t="shared" si="20"/>
        <v>16</v>
      </c>
      <c r="T140" s="18">
        <f t="shared" si="20"/>
        <v>17</v>
      </c>
      <c r="U140" s="18">
        <f t="shared" si="20"/>
        <v>16</v>
      </c>
      <c r="V140" s="21">
        <f t="shared" si="20"/>
        <v>0</v>
      </c>
      <c r="W140" s="21">
        <f t="shared" si="20"/>
        <v>142000000</v>
      </c>
      <c r="X140" s="18">
        <f t="shared" si="20"/>
        <v>0</v>
      </c>
      <c r="Y140" s="18"/>
      <c r="Z140" s="18">
        <f>SUM(Z134:Z139)</f>
        <v>0</v>
      </c>
      <c r="AA140" s="18"/>
      <c r="AB140" s="18"/>
      <c r="AC140" s="18">
        <f t="shared" ref="AC140:BH140" si="21">SUM(AC134:AC139)</f>
        <v>0</v>
      </c>
      <c r="AD140" s="18">
        <f t="shared" si="21"/>
        <v>0</v>
      </c>
      <c r="AE140" s="18">
        <f t="shared" si="21"/>
        <v>0</v>
      </c>
      <c r="AF140" s="18">
        <f t="shared" si="21"/>
        <v>0</v>
      </c>
      <c r="AG140" s="18">
        <f t="shared" si="21"/>
        <v>0</v>
      </c>
      <c r="AH140" s="18">
        <f t="shared" si="21"/>
        <v>0</v>
      </c>
      <c r="AI140" s="18">
        <f t="shared" si="21"/>
        <v>0</v>
      </c>
      <c r="AJ140" s="18">
        <f t="shared" si="21"/>
        <v>0</v>
      </c>
      <c r="AK140" s="18">
        <f t="shared" si="21"/>
        <v>0</v>
      </c>
      <c r="AL140" s="18">
        <f t="shared" si="21"/>
        <v>0</v>
      </c>
      <c r="AM140" s="18">
        <f t="shared" si="21"/>
        <v>0</v>
      </c>
      <c r="AN140" s="18">
        <f t="shared" si="21"/>
        <v>0</v>
      </c>
      <c r="AO140" s="18">
        <f t="shared" si="21"/>
        <v>0</v>
      </c>
      <c r="AP140" s="18">
        <f t="shared" si="21"/>
        <v>0</v>
      </c>
      <c r="AQ140" s="18">
        <f t="shared" si="21"/>
        <v>0</v>
      </c>
      <c r="AR140" s="18">
        <f t="shared" si="21"/>
        <v>0</v>
      </c>
      <c r="AS140" s="18">
        <f t="shared" si="21"/>
        <v>0</v>
      </c>
      <c r="AT140" s="18">
        <f t="shared" si="21"/>
        <v>0</v>
      </c>
      <c r="AU140" s="18">
        <f t="shared" si="21"/>
        <v>0</v>
      </c>
      <c r="AV140" s="18">
        <f t="shared" si="21"/>
        <v>0</v>
      </c>
      <c r="AW140" s="18">
        <f t="shared" si="21"/>
        <v>0</v>
      </c>
      <c r="AX140" s="18">
        <f t="shared" si="21"/>
        <v>0</v>
      </c>
      <c r="AY140" s="18">
        <f t="shared" si="21"/>
        <v>0</v>
      </c>
      <c r="AZ140" s="18">
        <f t="shared" si="21"/>
        <v>0</v>
      </c>
      <c r="BA140" s="18">
        <f t="shared" si="21"/>
        <v>0</v>
      </c>
      <c r="BB140" s="18">
        <f t="shared" si="21"/>
        <v>0</v>
      </c>
      <c r="BC140" s="18">
        <f t="shared" si="21"/>
        <v>0</v>
      </c>
      <c r="BD140" s="18">
        <f t="shared" si="21"/>
        <v>0</v>
      </c>
      <c r="BE140" s="18">
        <f t="shared" si="21"/>
        <v>0</v>
      </c>
      <c r="BF140" s="18">
        <f t="shared" si="21"/>
        <v>0</v>
      </c>
      <c r="BG140" s="18">
        <f t="shared" si="21"/>
        <v>0</v>
      </c>
      <c r="BH140" s="18">
        <f t="shared" si="21"/>
        <v>0</v>
      </c>
      <c r="BI140" s="18">
        <f t="shared" ref="BI140:CN140" si="22">SUM(BI134:BI139)</f>
        <v>0</v>
      </c>
      <c r="BJ140" s="18">
        <f t="shared" si="22"/>
        <v>0</v>
      </c>
      <c r="BK140" s="18">
        <f t="shared" si="22"/>
        <v>0</v>
      </c>
      <c r="BL140" s="18">
        <f t="shared" si="22"/>
        <v>0</v>
      </c>
      <c r="BM140" s="18">
        <f t="shared" si="22"/>
        <v>0</v>
      </c>
      <c r="BN140" s="18">
        <f t="shared" si="22"/>
        <v>0</v>
      </c>
      <c r="BO140" s="18">
        <f t="shared" si="22"/>
        <v>0</v>
      </c>
      <c r="BP140" s="18">
        <f t="shared" si="22"/>
        <v>0</v>
      </c>
      <c r="BQ140" s="18">
        <f t="shared" si="22"/>
        <v>0</v>
      </c>
      <c r="BR140" s="18">
        <f t="shared" si="22"/>
        <v>0</v>
      </c>
      <c r="BS140" s="18">
        <f t="shared" si="22"/>
        <v>0</v>
      </c>
      <c r="BT140" s="18">
        <f t="shared" si="22"/>
        <v>0</v>
      </c>
      <c r="BU140" s="18">
        <f t="shared" si="22"/>
        <v>0</v>
      </c>
      <c r="BV140" s="18">
        <f t="shared" si="22"/>
        <v>0</v>
      </c>
      <c r="BW140" s="18">
        <f t="shared" si="22"/>
        <v>0</v>
      </c>
      <c r="BX140" s="18">
        <f t="shared" si="22"/>
        <v>0</v>
      </c>
      <c r="BY140" s="18">
        <f t="shared" si="22"/>
        <v>0</v>
      </c>
      <c r="BZ140" s="18">
        <f t="shared" si="22"/>
        <v>0</v>
      </c>
      <c r="CA140" s="18">
        <f t="shared" si="22"/>
        <v>0</v>
      </c>
      <c r="CB140" s="18">
        <f t="shared" si="22"/>
        <v>0</v>
      </c>
      <c r="CC140" s="18">
        <f t="shared" si="22"/>
        <v>0</v>
      </c>
      <c r="CD140" s="18">
        <f t="shared" si="22"/>
        <v>0</v>
      </c>
      <c r="CE140" s="18">
        <f t="shared" si="22"/>
        <v>0</v>
      </c>
      <c r="CF140" s="18">
        <f t="shared" si="22"/>
        <v>0</v>
      </c>
      <c r="CG140" s="18">
        <f t="shared" si="22"/>
        <v>0</v>
      </c>
      <c r="CH140" s="18">
        <f t="shared" si="22"/>
        <v>0</v>
      </c>
      <c r="CI140" s="18">
        <f t="shared" si="22"/>
        <v>0</v>
      </c>
      <c r="CJ140" s="18">
        <f t="shared" si="22"/>
        <v>0</v>
      </c>
      <c r="CK140" s="21">
        <f t="shared" si="16"/>
        <v>142000000</v>
      </c>
      <c r="CL140" s="156">
        <f>SUM(CL134:CL139)</f>
        <v>0</v>
      </c>
    </row>
    <row r="141" spans="1:90" ht="73.5" customHeight="1" x14ac:dyDescent="0.2">
      <c r="A141" s="433"/>
      <c r="B141" s="285" t="s">
        <v>286</v>
      </c>
      <c r="C141" s="285" t="s">
        <v>287</v>
      </c>
      <c r="D141" s="285" t="s">
        <v>288</v>
      </c>
      <c r="E141" s="285" t="s">
        <v>289</v>
      </c>
      <c r="F141" s="285" t="s">
        <v>290</v>
      </c>
      <c r="G141" s="415">
        <v>26178</v>
      </c>
      <c r="H141" s="285" t="s">
        <v>291</v>
      </c>
      <c r="I141" s="415">
        <v>8960</v>
      </c>
      <c r="J141" s="214"/>
      <c r="K141" s="214"/>
      <c r="L141" s="415">
        <v>6544</v>
      </c>
      <c r="M141" s="415">
        <v>6546</v>
      </c>
      <c r="N141" s="173" t="s">
        <v>292</v>
      </c>
      <c r="O141" s="224">
        <v>280</v>
      </c>
      <c r="P141" s="175" t="s">
        <v>293</v>
      </c>
      <c r="Q141" s="173">
        <v>50</v>
      </c>
      <c r="R141" s="173">
        <v>70</v>
      </c>
      <c r="S141" s="173">
        <v>70</v>
      </c>
      <c r="T141" s="173">
        <v>70</v>
      </c>
      <c r="U141" s="173">
        <v>70</v>
      </c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>
        <v>5797000</v>
      </c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0"/>
      <c r="AW141" s="11"/>
      <c r="AX141" s="11"/>
      <c r="AY141" s="11"/>
      <c r="AZ141" s="11"/>
      <c r="BA141" s="11"/>
      <c r="BB141" s="11"/>
      <c r="BC141" s="11"/>
      <c r="BD141" s="11"/>
      <c r="BE141" s="11"/>
      <c r="BF141" s="11"/>
      <c r="BG141" s="11"/>
      <c r="BH141" s="11"/>
      <c r="BI141" s="11"/>
      <c r="BJ141" s="11"/>
      <c r="BK141" s="11"/>
      <c r="BL141" s="11"/>
      <c r="BM141" s="11"/>
      <c r="BN141" s="11"/>
      <c r="BO141" s="11"/>
      <c r="BP141" s="11"/>
      <c r="BQ141" s="11"/>
      <c r="BR141" s="11"/>
      <c r="BS141" s="11"/>
      <c r="BT141" s="11"/>
      <c r="BU141" s="11"/>
      <c r="BV141" s="11"/>
      <c r="BW141" s="12"/>
      <c r="BX141" s="214"/>
      <c r="BY141" s="214"/>
      <c r="BZ141" s="214"/>
      <c r="CA141" s="214"/>
      <c r="CB141" s="214"/>
      <c r="CC141" s="214"/>
      <c r="CD141" s="214"/>
      <c r="CE141" s="214"/>
      <c r="CF141" s="214"/>
      <c r="CG141" s="214"/>
      <c r="CH141" s="214"/>
      <c r="CI141" s="214"/>
      <c r="CJ141" s="214"/>
      <c r="CK141" s="165">
        <f t="shared" si="16"/>
        <v>5797000</v>
      </c>
      <c r="CL141" s="155" t="s">
        <v>358</v>
      </c>
    </row>
    <row r="142" spans="1:90" ht="81.75" customHeight="1" x14ac:dyDescent="0.2">
      <c r="A142" s="433"/>
      <c r="B142" s="288"/>
      <c r="C142" s="288"/>
      <c r="D142" s="288"/>
      <c r="E142" s="288"/>
      <c r="F142" s="288"/>
      <c r="G142" s="301"/>
      <c r="H142" s="288"/>
      <c r="I142" s="301"/>
      <c r="J142" s="214"/>
      <c r="K142" s="214"/>
      <c r="L142" s="301"/>
      <c r="M142" s="301"/>
      <c r="N142" s="173" t="s">
        <v>294</v>
      </c>
      <c r="O142" s="223">
        <v>20000</v>
      </c>
      <c r="P142" s="175" t="s">
        <v>295</v>
      </c>
      <c r="Q142" s="254">
        <v>6000</v>
      </c>
      <c r="R142" s="254">
        <v>5000</v>
      </c>
      <c r="S142" s="254">
        <v>5000</v>
      </c>
      <c r="T142" s="254">
        <v>5000</v>
      </c>
      <c r="U142" s="254">
        <v>5000</v>
      </c>
      <c r="V142" s="11"/>
      <c r="W142" s="11">
        <v>50000000</v>
      </c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0"/>
      <c r="AW142" s="11"/>
      <c r="AX142" s="11"/>
      <c r="AY142" s="11"/>
      <c r="AZ142" s="11"/>
      <c r="BA142" s="11"/>
      <c r="BB142" s="11"/>
      <c r="BC142" s="11"/>
      <c r="BD142" s="11"/>
      <c r="BE142" s="11"/>
      <c r="BF142" s="11"/>
      <c r="BG142" s="11"/>
      <c r="BH142" s="11"/>
      <c r="BI142" s="11"/>
      <c r="BJ142" s="11"/>
      <c r="BK142" s="11"/>
      <c r="BL142" s="11"/>
      <c r="BM142" s="11"/>
      <c r="BN142" s="11"/>
      <c r="BO142" s="11"/>
      <c r="BP142" s="11"/>
      <c r="BQ142" s="11"/>
      <c r="BR142" s="11"/>
      <c r="BS142" s="11"/>
      <c r="BT142" s="11"/>
      <c r="BU142" s="11"/>
      <c r="BV142" s="11"/>
      <c r="BW142" s="12"/>
      <c r="BX142" s="214"/>
      <c r="BY142" s="214"/>
      <c r="BZ142" s="214"/>
      <c r="CA142" s="214"/>
      <c r="CB142" s="214"/>
      <c r="CC142" s="214"/>
      <c r="CD142" s="214"/>
      <c r="CE142" s="214"/>
      <c r="CF142" s="214"/>
      <c r="CG142" s="214"/>
      <c r="CH142" s="214"/>
      <c r="CI142" s="214"/>
      <c r="CJ142" s="214"/>
      <c r="CK142" s="165">
        <f t="shared" si="16"/>
        <v>50000000</v>
      </c>
      <c r="CL142" s="155" t="s">
        <v>358</v>
      </c>
    </row>
    <row r="143" spans="1:90" ht="81.75" customHeight="1" x14ac:dyDescent="0.2">
      <c r="A143" s="433"/>
      <c r="B143" s="288"/>
      <c r="C143" s="288"/>
      <c r="D143" s="288"/>
      <c r="E143" s="288"/>
      <c r="F143" s="288"/>
      <c r="G143" s="301"/>
      <c r="H143" s="288"/>
      <c r="I143" s="301"/>
      <c r="J143" s="214"/>
      <c r="K143" s="214"/>
      <c r="L143" s="301"/>
      <c r="M143" s="301"/>
      <c r="N143" s="173" t="s">
        <v>296</v>
      </c>
      <c r="O143" s="224">
        <v>8</v>
      </c>
      <c r="P143" s="175" t="s">
        <v>297</v>
      </c>
      <c r="Q143" s="173">
        <v>25</v>
      </c>
      <c r="R143" s="173">
        <v>2</v>
      </c>
      <c r="S143" s="173">
        <v>2</v>
      </c>
      <c r="T143" s="173">
        <v>31</v>
      </c>
      <c r="U143" s="173">
        <v>2</v>
      </c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L143" s="11">
        <v>8383000</v>
      </c>
      <c r="AM143" s="135"/>
      <c r="AN143" s="11"/>
      <c r="AO143" s="11"/>
      <c r="AP143" s="11"/>
      <c r="AQ143" s="11"/>
      <c r="AR143" s="11"/>
      <c r="AS143" s="11"/>
      <c r="AT143" s="11"/>
      <c r="AU143" s="11"/>
      <c r="AV143" s="10"/>
      <c r="AW143" s="11"/>
      <c r="AX143" s="11"/>
      <c r="AY143" s="11"/>
      <c r="AZ143" s="11"/>
      <c r="BA143" s="11"/>
      <c r="BB143" s="11"/>
      <c r="BC143" s="11"/>
      <c r="BD143" s="11"/>
      <c r="BE143" s="11"/>
      <c r="BF143" s="11"/>
      <c r="BG143" s="11"/>
      <c r="BH143" s="11"/>
      <c r="BI143" s="11"/>
      <c r="BJ143" s="11"/>
      <c r="BK143" s="11"/>
      <c r="BL143" s="11"/>
      <c r="BM143" s="11"/>
      <c r="BN143" s="11"/>
      <c r="BO143" s="11"/>
      <c r="BP143" s="11"/>
      <c r="BQ143" s="11"/>
      <c r="BR143" s="11"/>
      <c r="BS143" s="11"/>
      <c r="BT143" s="11"/>
      <c r="BU143" s="11"/>
      <c r="BV143" s="11"/>
      <c r="BW143" s="12"/>
      <c r="BX143" s="214"/>
      <c r="BY143" s="214"/>
      <c r="BZ143" s="214"/>
      <c r="CA143" s="214"/>
      <c r="CB143" s="214"/>
      <c r="CC143" s="214"/>
      <c r="CD143" s="214"/>
      <c r="CE143" s="214"/>
      <c r="CF143" s="214"/>
      <c r="CG143" s="214"/>
      <c r="CH143" s="214"/>
      <c r="CI143" s="214"/>
      <c r="CJ143" s="214"/>
      <c r="CK143" s="165">
        <f t="shared" si="16"/>
        <v>8383000</v>
      </c>
      <c r="CL143" s="155" t="s">
        <v>358</v>
      </c>
    </row>
    <row r="144" spans="1:90" ht="75.75" customHeight="1" x14ac:dyDescent="0.2">
      <c r="A144" s="433"/>
      <c r="B144" s="288"/>
      <c r="C144" s="288"/>
      <c r="D144" s="288"/>
      <c r="E144" s="286"/>
      <c r="F144" s="286"/>
      <c r="G144" s="301"/>
      <c r="H144" s="286"/>
      <c r="I144" s="301"/>
      <c r="J144" s="214"/>
      <c r="K144" s="214"/>
      <c r="L144" s="301"/>
      <c r="M144" s="301"/>
      <c r="N144" s="173" t="s">
        <v>298</v>
      </c>
      <c r="O144" s="224">
        <v>2000</v>
      </c>
      <c r="P144" s="175" t="s">
        <v>299</v>
      </c>
      <c r="Q144" s="173">
        <v>600</v>
      </c>
      <c r="R144" s="173">
        <v>500</v>
      </c>
      <c r="S144" s="173">
        <v>500</v>
      </c>
      <c r="T144" s="173">
        <v>500</v>
      </c>
      <c r="U144" s="173">
        <v>500</v>
      </c>
      <c r="V144" s="11"/>
      <c r="W144" s="11">
        <v>40000000</v>
      </c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0"/>
      <c r="AW144" s="11"/>
      <c r="AX144" s="11"/>
      <c r="AY144" s="11"/>
      <c r="AZ144" s="11"/>
      <c r="BA144" s="11"/>
      <c r="BB144" s="11"/>
      <c r="BC144" s="11"/>
      <c r="BD144" s="11"/>
      <c r="BE144" s="11"/>
      <c r="BF144" s="11"/>
      <c r="BG144" s="11"/>
      <c r="BH144" s="11"/>
      <c r="BI144" s="11"/>
      <c r="BJ144" s="11"/>
      <c r="BK144" s="11"/>
      <c r="BL144" s="11"/>
      <c r="BM144" s="11"/>
      <c r="BN144" s="11"/>
      <c r="BO144" s="11"/>
      <c r="BP144" s="11"/>
      <c r="BQ144" s="11"/>
      <c r="BR144" s="11"/>
      <c r="BS144" s="11"/>
      <c r="BT144" s="11"/>
      <c r="BU144" s="11"/>
      <c r="BV144" s="11"/>
      <c r="BW144" s="12"/>
      <c r="BX144" s="214"/>
      <c r="BY144" s="214"/>
      <c r="BZ144" s="214"/>
      <c r="CA144" s="214"/>
      <c r="CB144" s="214"/>
      <c r="CC144" s="214"/>
      <c r="CD144" s="214"/>
      <c r="CE144" s="214"/>
      <c r="CF144" s="214"/>
      <c r="CG144" s="214"/>
      <c r="CH144" s="214"/>
      <c r="CI144" s="214"/>
      <c r="CJ144" s="214"/>
      <c r="CK144" s="165">
        <f t="shared" si="16"/>
        <v>40000000</v>
      </c>
      <c r="CL144" s="155" t="s">
        <v>358</v>
      </c>
    </row>
    <row r="145" spans="1:90" ht="72" customHeight="1" x14ac:dyDescent="0.2">
      <c r="A145" s="433"/>
      <c r="B145" s="288"/>
      <c r="C145" s="288"/>
      <c r="D145" s="288"/>
      <c r="E145" s="285" t="s">
        <v>300</v>
      </c>
      <c r="F145" s="285" t="s">
        <v>301</v>
      </c>
      <c r="G145" s="410">
        <v>9400</v>
      </c>
      <c r="H145" s="285" t="s">
        <v>302</v>
      </c>
      <c r="I145" s="410">
        <v>11600</v>
      </c>
      <c r="J145" s="214"/>
      <c r="K145" s="214"/>
      <c r="L145" s="410">
        <v>2350</v>
      </c>
      <c r="M145" s="410">
        <v>2350</v>
      </c>
      <c r="N145" s="173" t="s">
        <v>303</v>
      </c>
      <c r="O145" s="223">
        <v>4000</v>
      </c>
      <c r="P145" s="175" t="s">
        <v>304</v>
      </c>
      <c r="Q145" s="254">
        <v>7900</v>
      </c>
      <c r="R145" s="254">
        <v>1000</v>
      </c>
      <c r="S145" s="254">
        <v>1000</v>
      </c>
      <c r="T145" s="254">
        <v>1000</v>
      </c>
      <c r="U145" s="254">
        <v>1000</v>
      </c>
      <c r="V145" s="11"/>
      <c r="W145" s="11"/>
      <c r="X145" s="11"/>
      <c r="Y145" s="11"/>
      <c r="Z145" s="11"/>
      <c r="AA145" s="11"/>
      <c r="AB145" s="11"/>
      <c r="AC145" s="11">
        <v>161442000</v>
      </c>
      <c r="AD145" s="11">
        <v>13976000</v>
      </c>
      <c r="AE145" s="11">
        <v>224582000</v>
      </c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0"/>
      <c r="AW145" s="11"/>
      <c r="AX145" s="11"/>
      <c r="AY145" s="11"/>
      <c r="AZ145" s="11"/>
      <c r="BA145" s="11"/>
      <c r="BB145" s="11"/>
      <c r="BC145" s="11"/>
      <c r="BD145" s="11"/>
      <c r="BE145" s="11"/>
      <c r="BF145" s="11"/>
      <c r="BG145" s="11"/>
      <c r="BH145" s="11"/>
      <c r="BI145" s="11"/>
      <c r="BJ145" s="11"/>
      <c r="BK145" s="11"/>
      <c r="BL145" s="11"/>
      <c r="BM145" s="11"/>
      <c r="BN145" s="11"/>
      <c r="BO145" s="11"/>
      <c r="BP145" s="11"/>
      <c r="BQ145" s="11"/>
      <c r="BR145" s="11"/>
      <c r="BS145" s="11"/>
      <c r="BT145" s="11"/>
      <c r="BU145" s="11"/>
      <c r="BV145" s="11"/>
      <c r="BW145" s="12"/>
      <c r="BX145" s="214"/>
      <c r="BY145" s="214"/>
      <c r="BZ145" s="214"/>
      <c r="CA145" s="214"/>
      <c r="CB145" s="214"/>
      <c r="CC145" s="214"/>
      <c r="CD145" s="214"/>
      <c r="CE145" s="214"/>
      <c r="CF145" s="214"/>
      <c r="CG145" s="214"/>
      <c r="CH145" s="214"/>
      <c r="CI145" s="214"/>
      <c r="CJ145" s="214"/>
      <c r="CK145" s="165">
        <f t="shared" si="16"/>
        <v>400000000</v>
      </c>
      <c r="CL145" s="155" t="s">
        <v>358</v>
      </c>
    </row>
    <row r="146" spans="1:90" ht="64.5" customHeight="1" x14ac:dyDescent="0.2">
      <c r="A146" s="433"/>
      <c r="B146" s="288"/>
      <c r="C146" s="288"/>
      <c r="D146" s="288"/>
      <c r="E146" s="288"/>
      <c r="F146" s="288"/>
      <c r="G146" s="411"/>
      <c r="H146" s="288"/>
      <c r="I146" s="411"/>
      <c r="J146" s="214"/>
      <c r="K146" s="214"/>
      <c r="L146" s="411"/>
      <c r="M146" s="411"/>
      <c r="N146" s="173" t="s">
        <v>305</v>
      </c>
      <c r="O146" s="224">
        <v>2400</v>
      </c>
      <c r="P146" s="175" t="s">
        <v>306</v>
      </c>
      <c r="Q146" s="254">
        <v>1100</v>
      </c>
      <c r="R146" s="254">
        <v>600</v>
      </c>
      <c r="S146" s="254">
        <v>600</v>
      </c>
      <c r="T146" s="254">
        <v>600</v>
      </c>
      <c r="U146" s="254">
        <v>600</v>
      </c>
      <c r="V146" s="11"/>
      <c r="W146" s="11">
        <v>45000000</v>
      </c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0"/>
      <c r="AW146" s="11"/>
      <c r="AX146" s="11"/>
      <c r="AY146" s="11"/>
      <c r="AZ146" s="11"/>
      <c r="BA146" s="11"/>
      <c r="BB146" s="11"/>
      <c r="BC146" s="11"/>
      <c r="BD146" s="11"/>
      <c r="BE146" s="11"/>
      <c r="BF146" s="11"/>
      <c r="BG146" s="11"/>
      <c r="BH146" s="11"/>
      <c r="BI146" s="11"/>
      <c r="BJ146" s="11"/>
      <c r="BK146" s="11"/>
      <c r="BL146" s="11"/>
      <c r="BM146" s="11"/>
      <c r="BN146" s="11"/>
      <c r="BO146" s="11"/>
      <c r="BP146" s="11"/>
      <c r="BQ146" s="11"/>
      <c r="BR146" s="11"/>
      <c r="BS146" s="11"/>
      <c r="BT146" s="11"/>
      <c r="BU146" s="11"/>
      <c r="BV146" s="11"/>
      <c r="BW146" s="12"/>
      <c r="BX146" s="214"/>
      <c r="BY146" s="214"/>
      <c r="BZ146" s="214"/>
      <c r="CA146" s="214"/>
      <c r="CB146" s="214"/>
      <c r="CC146" s="214"/>
      <c r="CD146" s="214"/>
      <c r="CE146" s="214"/>
      <c r="CF146" s="214"/>
      <c r="CG146" s="214"/>
      <c r="CH146" s="214"/>
      <c r="CI146" s="214"/>
      <c r="CJ146" s="214"/>
      <c r="CK146" s="165">
        <f t="shared" si="16"/>
        <v>45000000</v>
      </c>
      <c r="CL146" s="155" t="s">
        <v>358</v>
      </c>
    </row>
    <row r="147" spans="1:90" ht="79.5" customHeight="1" x14ac:dyDescent="0.2">
      <c r="A147" s="433"/>
      <c r="B147" s="288"/>
      <c r="C147" s="288"/>
      <c r="D147" s="288"/>
      <c r="E147" s="286"/>
      <c r="F147" s="286"/>
      <c r="G147" s="412"/>
      <c r="H147" s="286"/>
      <c r="I147" s="412"/>
      <c r="J147" s="214"/>
      <c r="K147" s="214"/>
      <c r="L147" s="412"/>
      <c r="M147" s="412"/>
      <c r="N147" s="173" t="s">
        <v>307</v>
      </c>
      <c r="O147" s="223">
        <v>4400</v>
      </c>
      <c r="P147" s="175" t="s">
        <v>308</v>
      </c>
      <c r="Q147" s="254">
        <v>2600</v>
      </c>
      <c r="R147" s="254">
        <v>1100</v>
      </c>
      <c r="S147" s="254">
        <v>1100</v>
      </c>
      <c r="T147" s="254">
        <v>1100</v>
      </c>
      <c r="U147" s="254">
        <v>1100</v>
      </c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0"/>
      <c r="AW147" s="11"/>
      <c r="AX147" s="11"/>
      <c r="AY147" s="11"/>
      <c r="AZ147" s="11"/>
      <c r="BA147" s="11"/>
      <c r="BB147" s="11"/>
      <c r="BC147" s="11"/>
      <c r="BD147" s="11"/>
      <c r="BE147" s="11"/>
      <c r="BF147" s="11"/>
      <c r="BG147" s="11"/>
      <c r="BH147" s="11"/>
      <c r="BI147" s="11"/>
      <c r="BJ147" s="11"/>
      <c r="BK147" s="11"/>
      <c r="BL147" s="11"/>
      <c r="BM147" s="11"/>
      <c r="BN147" s="11"/>
      <c r="BO147" s="11"/>
      <c r="BP147" s="11"/>
      <c r="BQ147" s="11"/>
      <c r="BR147" s="11"/>
      <c r="BS147" s="11"/>
      <c r="BT147" s="11"/>
      <c r="BU147" s="11"/>
      <c r="BV147" s="11"/>
      <c r="BW147" s="12"/>
      <c r="BX147" s="214"/>
      <c r="BY147" s="214"/>
      <c r="BZ147" s="214"/>
      <c r="CA147" s="214"/>
      <c r="CB147" s="214"/>
      <c r="CC147" s="214"/>
      <c r="CD147" s="214"/>
      <c r="CE147" s="214"/>
      <c r="CF147" s="214"/>
      <c r="CG147" s="214"/>
      <c r="CH147" s="71">
        <v>251227552</v>
      </c>
      <c r="CI147" s="214"/>
      <c r="CJ147" s="214"/>
      <c r="CK147" s="165">
        <f t="shared" si="16"/>
        <v>251227552</v>
      </c>
      <c r="CL147" s="155" t="s">
        <v>358</v>
      </c>
    </row>
    <row r="148" spans="1:90" ht="96" customHeight="1" x14ac:dyDescent="0.2">
      <c r="A148" s="433"/>
      <c r="B148" s="288"/>
      <c r="C148" s="288"/>
      <c r="D148" s="288"/>
      <c r="E148" s="52" t="s">
        <v>309</v>
      </c>
      <c r="F148" s="52" t="s">
        <v>310</v>
      </c>
      <c r="G148" s="223">
        <v>3200</v>
      </c>
      <c r="H148" s="217" t="s">
        <v>311</v>
      </c>
      <c r="I148" s="223">
        <v>1945</v>
      </c>
      <c r="J148" s="214"/>
      <c r="K148" s="214"/>
      <c r="L148" s="224">
        <v>800</v>
      </c>
      <c r="M148" s="224">
        <v>800</v>
      </c>
      <c r="N148" s="173" t="s">
        <v>312</v>
      </c>
      <c r="O148" s="223">
        <v>3200</v>
      </c>
      <c r="P148" s="175" t="s">
        <v>313</v>
      </c>
      <c r="Q148" s="173">
        <v>1945</v>
      </c>
      <c r="R148" s="254">
        <v>800</v>
      </c>
      <c r="S148" s="254">
        <v>800</v>
      </c>
      <c r="T148" s="254">
        <v>800</v>
      </c>
      <c r="U148" s="254">
        <v>800</v>
      </c>
      <c r="V148" s="11"/>
      <c r="W148" s="11">
        <f>600000000-AE148</f>
        <v>232627881</v>
      </c>
      <c r="X148" s="11"/>
      <c r="Y148" s="11"/>
      <c r="Z148" s="11"/>
      <c r="AA148" s="11"/>
      <c r="AB148" s="11"/>
      <c r="AC148" s="11"/>
      <c r="AD148" s="11"/>
      <c r="AE148" s="11">
        <v>367372119</v>
      </c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0"/>
      <c r="AW148" s="11"/>
      <c r="AX148" s="11"/>
      <c r="AY148" s="11"/>
      <c r="AZ148" s="11"/>
      <c r="BA148" s="11"/>
      <c r="BB148" s="11"/>
      <c r="BC148" s="11"/>
      <c r="BD148" s="11"/>
      <c r="BE148" s="11"/>
      <c r="BF148" s="11"/>
      <c r="BG148" s="11"/>
      <c r="BH148" s="11"/>
      <c r="BI148" s="11"/>
      <c r="BJ148" s="11"/>
      <c r="BK148" s="11"/>
      <c r="BL148" s="11"/>
      <c r="BM148" s="11"/>
      <c r="BN148" s="11"/>
      <c r="BO148" s="11"/>
      <c r="BP148" s="11"/>
      <c r="BQ148" s="11"/>
      <c r="BR148" s="11"/>
      <c r="BS148" s="11"/>
      <c r="BT148" s="11"/>
      <c r="BU148" s="11"/>
      <c r="BV148" s="11"/>
      <c r="BW148" s="12"/>
      <c r="BX148" s="214"/>
      <c r="BY148" s="214"/>
      <c r="BZ148" s="214"/>
      <c r="CA148" s="214"/>
      <c r="CB148" s="214"/>
      <c r="CC148" s="214"/>
      <c r="CD148" s="214"/>
      <c r="CE148" s="214"/>
      <c r="CF148" s="214"/>
      <c r="CG148" s="214"/>
      <c r="CH148" s="214"/>
      <c r="CI148" s="214"/>
      <c r="CJ148" s="214"/>
      <c r="CK148" s="165">
        <f t="shared" si="16"/>
        <v>600000000</v>
      </c>
      <c r="CL148" s="155" t="s">
        <v>358</v>
      </c>
    </row>
    <row r="149" spans="1:90" ht="34.5" customHeight="1" x14ac:dyDescent="0.2">
      <c r="A149" s="433"/>
      <c r="B149" s="50"/>
      <c r="C149" s="50"/>
      <c r="D149" s="50"/>
      <c r="E149" s="49"/>
      <c r="F149" s="49"/>
      <c r="G149" s="72"/>
      <c r="H149" s="51"/>
      <c r="I149" s="72"/>
      <c r="J149" s="50"/>
      <c r="K149" s="50"/>
      <c r="L149" s="73"/>
      <c r="M149" s="73"/>
      <c r="N149" s="74"/>
      <c r="O149" s="72"/>
      <c r="P149" s="75"/>
      <c r="Q149" s="76">
        <f t="shared" ref="Q149:X149" si="23">SUM(Q141:Q148)</f>
        <v>20220</v>
      </c>
      <c r="R149" s="76">
        <f t="shared" si="23"/>
        <v>9072</v>
      </c>
      <c r="S149" s="76">
        <f t="shared" si="23"/>
        <v>9072</v>
      </c>
      <c r="T149" s="76">
        <f t="shared" si="23"/>
        <v>9101</v>
      </c>
      <c r="U149" s="76">
        <f t="shared" si="23"/>
        <v>9072</v>
      </c>
      <c r="V149" s="76">
        <f t="shared" si="23"/>
        <v>0</v>
      </c>
      <c r="W149" s="76">
        <f t="shared" si="23"/>
        <v>367627881</v>
      </c>
      <c r="X149" s="76">
        <f t="shared" si="23"/>
        <v>0</v>
      </c>
      <c r="Y149" s="76"/>
      <c r="Z149" s="76">
        <f>SUM(Z141:Z148)</f>
        <v>0</v>
      </c>
      <c r="AA149" s="76"/>
      <c r="AB149" s="76"/>
      <c r="AC149" s="76">
        <f t="shared" ref="AC149:BH149" si="24">SUM(AC141:AC148)</f>
        <v>161442000</v>
      </c>
      <c r="AD149" s="76">
        <f t="shared" si="24"/>
        <v>13976000</v>
      </c>
      <c r="AE149" s="76">
        <f t="shared" si="24"/>
        <v>591954119</v>
      </c>
      <c r="AF149" s="76">
        <f t="shared" si="24"/>
        <v>0</v>
      </c>
      <c r="AG149" s="76">
        <f t="shared" si="24"/>
        <v>0</v>
      </c>
      <c r="AH149" s="76">
        <f t="shared" si="24"/>
        <v>0</v>
      </c>
      <c r="AI149" s="76">
        <f t="shared" si="24"/>
        <v>0</v>
      </c>
      <c r="AJ149" s="76">
        <f t="shared" si="24"/>
        <v>0</v>
      </c>
      <c r="AK149" s="76">
        <f t="shared" si="24"/>
        <v>5797000</v>
      </c>
      <c r="AL149" s="76">
        <f t="shared" si="24"/>
        <v>8383000</v>
      </c>
      <c r="AM149" s="76">
        <f t="shared" si="24"/>
        <v>0</v>
      </c>
      <c r="AN149" s="76">
        <f t="shared" si="24"/>
        <v>0</v>
      </c>
      <c r="AO149" s="76">
        <f t="shared" si="24"/>
        <v>0</v>
      </c>
      <c r="AP149" s="76">
        <f t="shared" si="24"/>
        <v>0</v>
      </c>
      <c r="AQ149" s="76">
        <f t="shared" si="24"/>
        <v>0</v>
      </c>
      <c r="AR149" s="76">
        <f t="shared" si="24"/>
        <v>0</v>
      </c>
      <c r="AS149" s="76">
        <f t="shared" si="24"/>
        <v>0</v>
      </c>
      <c r="AT149" s="76">
        <f t="shared" si="24"/>
        <v>0</v>
      </c>
      <c r="AU149" s="76">
        <f t="shared" si="24"/>
        <v>0</v>
      </c>
      <c r="AV149" s="76">
        <f t="shared" si="24"/>
        <v>0</v>
      </c>
      <c r="AW149" s="76">
        <f t="shared" si="24"/>
        <v>0</v>
      </c>
      <c r="AX149" s="76">
        <f t="shared" si="24"/>
        <v>0</v>
      </c>
      <c r="AY149" s="76">
        <f t="shared" si="24"/>
        <v>0</v>
      </c>
      <c r="AZ149" s="76">
        <f t="shared" si="24"/>
        <v>0</v>
      </c>
      <c r="BA149" s="76">
        <f t="shared" si="24"/>
        <v>0</v>
      </c>
      <c r="BB149" s="76">
        <f t="shared" si="24"/>
        <v>0</v>
      </c>
      <c r="BC149" s="76">
        <f t="shared" si="24"/>
        <v>0</v>
      </c>
      <c r="BD149" s="76">
        <f t="shared" si="24"/>
        <v>0</v>
      </c>
      <c r="BE149" s="76">
        <f t="shared" si="24"/>
        <v>0</v>
      </c>
      <c r="BF149" s="76">
        <f t="shared" si="24"/>
        <v>0</v>
      </c>
      <c r="BG149" s="76">
        <f t="shared" si="24"/>
        <v>0</v>
      </c>
      <c r="BH149" s="76">
        <f t="shared" si="24"/>
        <v>0</v>
      </c>
      <c r="BI149" s="76">
        <f t="shared" ref="BI149:CN149" si="25">SUM(BI141:BI148)</f>
        <v>0</v>
      </c>
      <c r="BJ149" s="76">
        <f t="shared" si="25"/>
        <v>0</v>
      </c>
      <c r="BK149" s="76">
        <f t="shared" si="25"/>
        <v>0</v>
      </c>
      <c r="BL149" s="76">
        <f t="shared" si="25"/>
        <v>0</v>
      </c>
      <c r="BM149" s="76">
        <f t="shared" si="25"/>
        <v>0</v>
      </c>
      <c r="BN149" s="76">
        <f t="shared" si="25"/>
        <v>0</v>
      </c>
      <c r="BO149" s="76">
        <f t="shared" si="25"/>
        <v>0</v>
      </c>
      <c r="BP149" s="76">
        <f t="shared" si="25"/>
        <v>0</v>
      </c>
      <c r="BQ149" s="76">
        <f t="shared" si="25"/>
        <v>0</v>
      </c>
      <c r="BR149" s="76">
        <f t="shared" si="25"/>
        <v>0</v>
      </c>
      <c r="BS149" s="76">
        <f t="shared" si="25"/>
        <v>0</v>
      </c>
      <c r="BT149" s="76">
        <f t="shared" si="25"/>
        <v>0</v>
      </c>
      <c r="BU149" s="76">
        <f t="shared" si="25"/>
        <v>0</v>
      </c>
      <c r="BV149" s="76">
        <f t="shared" si="25"/>
        <v>0</v>
      </c>
      <c r="BW149" s="76">
        <f t="shared" si="25"/>
        <v>0</v>
      </c>
      <c r="BX149" s="76">
        <f t="shared" si="25"/>
        <v>0</v>
      </c>
      <c r="BY149" s="76">
        <f t="shared" si="25"/>
        <v>0</v>
      </c>
      <c r="BZ149" s="76">
        <f t="shared" si="25"/>
        <v>0</v>
      </c>
      <c r="CA149" s="76">
        <f t="shared" si="25"/>
        <v>0</v>
      </c>
      <c r="CB149" s="76">
        <f t="shared" si="25"/>
        <v>0</v>
      </c>
      <c r="CC149" s="76">
        <f t="shared" si="25"/>
        <v>0</v>
      </c>
      <c r="CD149" s="76">
        <f t="shared" si="25"/>
        <v>0</v>
      </c>
      <c r="CE149" s="76">
        <f t="shared" si="25"/>
        <v>0</v>
      </c>
      <c r="CF149" s="76">
        <f t="shared" si="25"/>
        <v>0</v>
      </c>
      <c r="CG149" s="76">
        <f t="shared" si="25"/>
        <v>0</v>
      </c>
      <c r="CH149" s="76">
        <f t="shared" si="25"/>
        <v>251227552</v>
      </c>
      <c r="CI149" s="76">
        <f t="shared" si="25"/>
        <v>0</v>
      </c>
      <c r="CJ149" s="76">
        <f t="shared" si="25"/>
        <v>0</v>
      </c>
      <c r="CK149" s="53">
        <f t="shared" si="16"/>
        <v>1400407552</v>
      </c>
      <c r="CL149" s="158">
        <f>SUM(CL141:CL148)</f>
        <v>0</v>
      </c>
    </row>
    <row r="150" spans="1:90" ht="89.25" customHeight="1" x14ac:dyDescent="0.2">
      <c r="A150" s="433"/>
      <c r="B150" s="285" t="s">
        <v>315</v>
      </c>
      <c r="C150" s="285" t="s">
        <v>316</v>
      </c>
      <c r="D150" s="285" t="s">
        <v>317</v>
      </c>
      <c r="E150" s="15" t="s">
        <v>318</v>
      </c>
      <c r="F150" s="15" t="s">
        <v>319</v>
      </c>
      <c r="G150" s="77">
        <v>20</v>
      </c>
      <c r="H150" s="175" t="s">
        <v>320</v>
      </c>
      <c r="I150" s="224">
        <v>15</v>
      </c>
      <c r="J150" s="214"/>
      <c r="K150" s="214"/>
      <c r="L150" s="224">
        <v>5</v>
      </c>
      <c r="M150" s="224">
        <v>5</v>
      </c>
      <c r="N150" s="173" t="s">
        <v>321</v>
      </c>
      <c r="O150" s="78">
        <v>20</v>
      </c>
      <c r="P150" s="175" t="s">
        <v>320</v>
      </c>
      <c r="Q150" s="224">
        <v>15</v>
      </c>
      <c r="R150" s="37">
        <v>5</v>
      </c>
      <c r="S150" s="224">
        <v>5</v>
      </c>
      <c r="T150" s="224">
        <v>5</v>
      </c>
      <c r="U150" s="224">
        <v>5</v>
      </c>
      <c r="V150" s="11"/>
      <c r="W150" s="11">
        <v>90000000</v>
      </c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0"/>
      <c r="AW150" s="11"/>
      <c r="AX150" s="11"/>
      <c r="AY150" s="11"/>
      <c r="AZ150" s="11"/>
      <c r="BA150" s="11"/>
      <c r="BB150" s="11"/>
      <c r="BC150" s="11"/>
      <c r="BD150" s="11"/>
      <c r="BE150" s="11"/>
      <c r="BF150" s="11"/>
      <c r="BG150" s="11"/>
      <c r="BH150" s="11"/>
      <c r="BI150" s="11"/>
      <c r="BJ150" s="11"/>
      <c r="BK150" s="11"/>
      <c r="BL150" s="11"/>
      <c r="BM150" s="11"/>
      <c r="BN150" s="11"/>
      <c r="BO150" s="11"/>
      <c r="BP150" s="11"/>
      <c r="BQ150" s="11"/>
      <c r="BR150" s="11"/>
      <c r="BS150" s="11"/>
      <c r="BT150" s="11"/>
      <c r="BU150" s="11"/>
      <c r="BV150" s="11"/>
      <c r="BW150" s="12"/>
      <c r="BX150" s="214"/>
      <c r="BY150" s="214"/>
      <c r="BZ150" s="214"/>
      <c r="CA150" s="214"/>
      <c r="CB150" s="214"/>
      <c r="CC150" s="214"/>
      <c r="CD150" s="214"/>
      <c r="CE150" s="214"/>
      <c r="CF150" s="214"/>
      <c r="CG150" s="214"/>
      <c r="CH150" s="214"/>
      <c r="CI150" s="214"/>
      <c r="CJ150" s="214"/>
      <c r="CK150" s="165">
        <f t="shared" si="16"/>
        <v>90000000</v>
      </c>
      <c r="CL150" s="155" t="s">
        <v>358</v>
      </c>
    </row>
    <row r="151" spans="1:90" ht="89.25" customHeight="1" x14ac:dyDescent="0.2">
      <c r="A151" s="433"/>
      <c r="B151" s="288"/>
      <c r="C151" s="288"/>
      <c r="D151" s="288"/>
      <c r="E151" s="304" t="s">
        <v>322</v>
      </c>
      <c r="F151" s="304" t="s">
        <v>323</v>
      </c>
      <c r="G151" s="427">
        <v>2228</v>
      </c>
      <c r="H151" s="425" t="s">
        <v>324</v>
      </c>
      <c r="I151" s="416">
        <v>2018</v>
      </c>
      <c r="J151" s="214"/>
      <c r="K151" s="214"/>
      <c r="L151" s="416">
        <v>579</v>
      </c>
      <c r="M151" s="413">
        <v>795</v>
      </c>
      <c r="N151" s="44" t="s">
        <v>325</v>
      </c>
      <c r="O151" s="79">
        <v>20</v>
      </c>
      <c r="P151" s="44" t="s">
        <v>326</v>
      </c>
      <c r="Q151" s="224">
        <v>8</v>
      </c>
      <c r="R151" s="37">
        <v>5</v>
      </c>
      <c r="S151" s="224">
        <v>5</v>
      </c>
      <c r="T151" s="224">
        <v>5</v>
      </c>
      <c r="U151" s="224">
        <v>5</v>
      </c>
      <c r="V151" s="11"/>
      <c r="W151" s="11">
        <v>30000000</v>
      </c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0"/>
      <c r="AW151" s="11"/>
      <c r="AX151" s="11"/>
      <c r="AY151" s="11"/>
      <c r="AZ151" s="11"/>
      <c r="BA151" s="11"/>
      <c r="BB151" s="11"/>
      <c r="BC151" s="11"/>
      <c r="BD151" s="11"/>
      <c r="BE151" s="11"/>
      <c r="BF151" s="11"/>
      <c r="BG151" s="11"/>
      <c r="BH151" s="11"/>
      <c r="BI151" s="11"/>
      <c r="BJ151" s="11"/>
      <c r="BK151" s="11"/>
      <c r="BL151" s="11"/>
      <c r="BM151" s="11"/>
      <c r="BN151" s="11"/>
      <c r="BO151" s="11"/>
      <c r="BP151" s="11"/>
      <c r="BQ151" s="11"/>
      <c r="BR151" s="11"/>
      <c r="BS151" s="11"/>
      <c r="BT151" s="11"/>
      <c r="BU151" s="11"/>
      <c r="BV151" s="11"/>
      <c r="BW151" s="12"/>
      <c r="BX151" s="214"/>
      <c r="BY151" s="214"/>
      <c r="BZ151" s="214"/>
      <c r="CA151" s="214"/>
      <c r="CB151" s="214"/>
      <c r="CC151" s="214"/>
      <c r="CD151" s="214"/>
      <c r="CE151" s="214"/>
      <c r="CF151" s="214"/>
      <c r="CG151" s="214"/>
      <c r="CH151" s="214"/>
      <c r="CI151" s="214"/>
      <c r="CJ151" s="214"/>
      <c r="CK151" s="165">
        <f t="shared" si="16"/>
        <v>30000000</v>
      </c>
      <c r="CL151" s="155" t="s">
        <v>358</v>
      </c>
    </row>
    <row r="152" spans="1:90" ht="89.25" customHeight="1" x14ac:dyDescent="0.2">
      <c r="A152" s="433"/>
      <c r="B152" s="288"/>
      <c r="C152" s="288"/>
      <c r="D152" s="288"/>
      <c r="E152" s="305"/>
      <c r="F152" s="305"/>
      <c r="G152" s="428"/>
      <c r="H152" s="426"/>
      <c r="I152" s="417"/>
      <c r="J152" s="214"/>
      <c r="K152" s="214"/>
      <c r="L152" s="417"/>
      <c r="M152" s="418"/>
      <c r="N152" s="44" t="s">
        <v>327</v>
      </c>
      <c r="O152" s="79">
        <v>2208</v>
      </c>
      <c r="P152" s="44" t="s">
        <v>328</v>
      </c>
      <c r="Q152" s="59">
        <v>2010</v>
      </c>
      <c r="R152" s="80">
        <v>379</v>
      </c>
      <c r="S152" s="225">
        <v>465</v>
      </c>
      <c r="T152" s="225">
        <v>574</v>
      </c>
      <c r="U152" s="225">
        <v>790</v>
      </c>
      <c r="V152" s="11"/>
      <c r="W152" s="11">
        <v>56000000</v>
      </c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0"/>
      <c r="AW152" s="11"/>
      <c r="AX152" s="11"/>
      <c r="AY152" s="11"/>
      <c r="AZ152" s="11"/>
      <c r="BA152" s="11"/>
      <c r="BB152" s="11"/>
      <c r="BC152" s="11"/>
      <c r="BD152" s="11"/>
      <c r="BE152" s="11"/>
      <c r="BF152" s="11"/>
      <c r="BG152" s="11"/>
      <c r="BH152" s="11"/>
      <c r="BI152" s="11"/>
      <c r="BJ152" s="11"/>
      <c r="BK152" s="11"/>
      <c r="BL152" s="11"/>
      <c r="BM152" s="11"/>
      <c r="BN152" s="11"/>
      <c r="BO152" s="11"/>
      <c r="BP152" s="11"/>
      <c r="BQ152" s="11"/>
      <c r="BR152" s="11"/>
      <c r="BS152" s="11"/>
      <c r="BT152" s="11"/>
      <c r="BU152" s="11"/>
      <c r="BV152" s="11"/>
      <c r="BW152" s="12"/>
      <c r="BX152" s="214"/>
      <c r="BY152" s="214"/>
      <c r="BZ152" s="214"/>
      <c r="CA152" s="214"/>
      <c r="CB152" s="214"/>
      <c r="CC152" s="214"/>
      <c r="CD152" s="214"/>
      <c r="CE152" s="214"/>
      <c r="CF152" s="214"/>
      <c r="CG152" s="214"/>
      <c r="CH152" s="214"/>
      <c r="CI152" s="214"/>
      <c r="CJ152" s="214"/>
      <c r="CK152" s="165">
        <f t="shared" si="16"/>
        <v>56000000</v>
      </c>
      <c r="CL152" s="155" t="s">
        <v>358</v>
      </c>
    </row>
    <row r="153" spans="1:90" ht="89.25" customHeight="1" x14ac:dyDescent="0.2">
      <c r="A153" s="433"/>
      <c r="B153" s="288"/>
      <c r="C153" s="288"/>
      <c r="D153" s="288"/>
      <c r="E153" s="285" t="s">
        <v>329</v>
      </c>
      <c r="F153" s="285" t="s">
        <v>330</v>
      </c>
      <c r="G153" s="435">
        <v>23577</v>
      </c>
      <c r="H153" s="423" t="s">
        <v>331</v>
      </c>
      <c r="I153" s="413">
        <v>22005</v>
      </c>
      <c r="J153" s="214"/>
      <c r="K153" s="214"/>
      <c r="L153" s="419">
        <v>7037</v>
      </c>
      <c r="M153" s="413">
        <v>8268</v>
      </c>
      <c r="N153" s="81" t="s">
        <v>332</v>
      </c>
      <c r="O153" s="82">
        <v>1075</v>
      </c>
      <c r="P153" s="44" t="s">
        <v>333</v>
      </c>
      <c r="Q153" s="59">
        <v>950</v>
      </c>
      <c r="R153" s="83">
        <v>65</v>
      </c>
      <c r="S153" s="69">
        <v>320</v>
      </c>
      <c r="T153" s="69">
        <v>350</v>
      </c>
      <c r="U153" s="82">
        <v>340</v>
      </c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0"/>
      <c r="AW153" s="11"/>
      <c r="AX153" s="11"/>
      <c r="AY153" s="11"/>
      <c r="AZ153" s="11"/>
      <c r="BA153" s="11"/>
      <c r="BB153" s="11"/>
      <c r="BC153" s="11"/>
      <c r="BD153" s="11"/>
      <c r="BE153" s="11"/>
      <c r="BF153" s="11"/>
      <c r="BG153" s="11"/>
      <c r="BH153" s="11"/>
      <c r="BI153" s="11"/>
      <c r="BJ153" s="11"/>
      <c r="BK153" s="11"/>
      <c r="BL153" s="11"/>
      <c r="BM153" s="11"/>
      <c r="BN153" s="11"/>
      <c r="BO153" s="11"/>
      <c r="BP153" s="11"/>
      <c r="BQ153" s="11"/>
      <c r="BR153" s="11"/>
      <c r="BS153" s="11"/>
      <c r="BT153" s="11"/>
      <c r="BU153" s="11"/>
      <c r="BV153" s="11"/>
      <c r="BW153" s="12"/>
      <c r="BX153" s="214"/>
      <c r="BY153" s="214"/>
      <c r="BZ153" s="10">
        <v>58473473</v>
      </c>
      <c r="CA153" s="214"/>
      <c r="CB153" s="214"/>
      <c r="CC153" s="214"/>
      <c r="CD153" s="214"/>
      <c r="CE153" s="214"/>
      <c r="CF153" s="214"/>
      <c r="CG153" s="214"/>
      <c r="CH153" s="214"/>
      <c r="CI153" s="214"/>
      <c r="CJ153" s="214"/>
      <c r="CK153" s="165">
        <f t="shared" si="16"/>
        <v>58473473</v>
      </c>
      <c r="CL153" s="155" t="s">
        <v>358</v>
      </c>
    </row>
    <row r="154" spans="1:90" ht="89.25" customHeight="1" x14ac:dyDescent="0.2">
      <c r="A154" s="433"/>
      <c r="B154" s="288"/>
      <c r="C154" s="288"/>
      <c r="D154" s="288"/>
      <c r="E154" s="288"/>
      <c r="F154" s="288"/>
      <c r="G154" s="436"/>
      <c r="H154" s="424"/>
      <c r="I154" s="414"/>
      <c r="J154" s="214"/>
      <c r="K154" s="214"/>
      <c r="L154" s="293"/>
      <c r="M154" s="414"/>
      <c r="N154" s="81" t="s">
        <v>334</v>
      </c>
      <c r="O154" s="82">
        <v>300</v>
      </c>
      <c r="P154" s="44" t="s">
        <v>335</v>
      </c>
      <c r="Q154" s="70">
        <v>0</v>
      </c>
      <c r="R154" s="84">
        <v>42</v>
      </c>
      <c r="S154" s="224">
        <v>42</v>
      </c>
      <c r="T154" s="224">
        <v>84</v>
      </c>
      <c r="U154" s="78">
        <v>132</v>
      </c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0"/>
      <c r="AW154" s="11"/>
      <c r="AX154" s="11"/>
      <c r="AY154" s="11"/>
      <c r="AZ154" s="11"/>
      <c r="BA154" s="11"/>
      <c r="BB154" s="11"/>
      <c r="BC154" s="11"/>
      <c r="BD154" s="11"/>
      <c r="BE154" s="11"/>
      <c r="BF154" s="11"/>
      <c r="BG154" s="11"/>
      <c r="BH154" s="11"/>
      <c r="BI154" s="11"/>
      <c r="BJ154" s="11"/>
      <c r="BK154" s="11"/>
      <c r="BL154" s="11"/>
      <c r="BM154" s="11"/>
      <c r="BN154" s="11"/>
      <c r="BO154" s="11"/>
      <c r="BP154" s="11"/>
      <c r="BQ154" s="11"/>
      <c r="BR154" s="11"/>
      <c r="BS154" s="11"/>
      <c r="BT154" s="11"/>
      <c r="BU154" s="11"/>
      <c r="BV154" s="11"/>
      <c r="BW154" s="12"/>
      <c r="BX154" s="214"/>
      <c r="BY154" s="214"/>
      <c r="BZ154" s="10">
        <v>15000000</v>
      </c>
      <c r="CA154" s="214"/>
      <c r="CB154" s="214"/>
      <c r="CC154" s="214"/>
      <c r="CD154" s="214"/>
      <c r="CE154" s="214"/>
      <c r="CF154" s="214"/>
      <c r="CG154" s="214"/>
      <c r="CH154" s="214"/>
      <c r="CI154" s="214"/>
      <c r="CJ154" s="214"/>
      <c r="CK154" s="165">
        <f t="shared" si="16"/>
        <v>15000000</v>
      </c>
      <c r="CL154" s="155" t="s">
        <v>358</v>
      </c>
    </row>
    <row r="155" spans="1:90" ht="89.25" customHeight="1" x14ac:dyDescent="0.2">
      <c r="A155" s="433"/>
      <c r="B155" s="288"/>
      <c r="C155" s="288"/>
      <c r="D155" s="288"/>
      <c r="E155" s="288"/>
      <c r="F155" s="288"/>
      <c r="G155" s="436"/>
      <c r="H155" s="424"/>
      <c r="I155" s="414"/>
      <c r="J155" s="214"/>
      <c r="K155" s="214"/>
      <c r="L155" s="293"/>
      <c r="M155" s="414"/>
      <c r="N155" s="81" t="s">
        <v>336</v>
      </c>
      <c r="O155" s="82">
        <v>78</v>
      </c>
      <c r="P155" s="44" t="s">
        <v>337</v>
      </c>
      <c r="Q155" s="70">
        <v>0</v>
      </c>
      <c r="R155" s="84"/>
      <c r="S155" s="224">
        <v>20</v>
      </c>
      <c r="T155" s="224">
        <v>25</v>
      </c>
      <c r="U155" s="78">
        <v>33</v>
      </c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0"/>
      <c r="AW155" s="11"/>
      <c r="AX155" s="11"/>
      <c r="AY155" s="11"/>
      <c r="AZ155" s="11"/>
      <c r="BA155" s="11"/>
      <c r="BB155" s="11"/>
      <c r="BC155" s="11"/>
      <c r="BD155" s="11"/>
      <c r="BE155" s="11"/>
      <c r="BF155" s="11"/>
      <c r="BG155" s="11"/>
      <c r="BH155" s="11"/>
      <c r="BI155" s="11"/>
      <c r="BJ155" s="11"/>
      <c r="BK155" s="11"/>
      <c r="BL155" s="11"/>
      <c r="BM155" s="11"/>
      <c r="BN155" s="11"/>
      <c r="BO155" s="11"/>
      <c r="BP155" s="11"/>
      <c r="BQ155" s="11"/>
      <c r="BR155" s="11"/>
      <c r="BS155" s="11"/>
      <c r="BT155" s="11"/>
      <c r="BU155" s="11"/>
      <c r="BV155" s="11"/>
      <c r="BW155" s="12"/>
      <c r="BX155" s="214"/>
      <c r="BY155" s="214"/>
      <c r="BZ155" s="10">
        <v>50000000</v>
      </c>
      <c r="CA155" s="214"/>
      <c r="CB155" s="214"/>
      <c r="CC155" s="214"/>
      <c r="CD155" s="214"/>
      <c r="CE155" s="214"/>
      <c r="CF155" s="214"/>
      <c r="CG155" s="214"/>
      <c r="CH155" s="214"/>
      <c r="CI155" s="214"/>
      <c r="CJ155" s="214"/>
      <c r="CK155" s="165">
        <f t="shared" si="16"/>
        <v>50000000</v>
      </c>
      <c r="CL155" s="155" t="s">
        <v>358</v>
      </c>
    </row>
    <row r="156" spans="1:90" ht="89.25" customHeight="1" x14ac:dyDescent="0.2">
      <c r="A156" s="433"/>
      <c r="B156" s="288"/>
      <c r="C156" s="288"/>
      <c r="D156" s="288"/>
      <c r="E156" s="288"/>
      <c r="F156" s="288"/>
      <c r="G156" s="436"/>
      <c r="H156" s="424"/>
      <c r="I156" s="414"/>
      <c r="J156" s="214"/>
      <c r="K156" s="214"/>
      <c r="L156" s="293"/>
      <c r="M156" s="414"/>
      <c r="N156" s="81" t="s">
        <v>338</v>
      </c>
      <c r="O156" s="82">
        <v>552</v>
      </c>
      <c r="P156" s="44" t="s">
        <v>339</v>
      </c>
      <c r="Q156" s="70">
        <v>360</v>
      </c>
      <c r="R156" s="84"/>
      <c r="S156" s="224">
        <v>100</v>
      </c>
      <c r="T156" s="224">
        <v>202</v>
      </c>
      <c r="U156" s="78">
        <v>250</v>
      </c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0"/>
      <c r="AW156" s="11"/>
      <c r="AX156" s="11"/>
      <c r="AY156" s="11"/>
      <c r="AZ156" s="11"/>
      <c r="BA156" s="11"/>
      <c r="BB156" s="11"/>
      <c r="BC156" s="11"/>
      <c r="BD156" s="11"/>
      <c r="BE156" s="11"/>
      <c r="BF156" s="11"/>
      <c r="BG156" s="11"/>
      <c r="BH156" s="11"/>
      <c r="BI156" s="11"/>
      <c r="BJ156" s="11"/>
      <c r="BK156" s="11"/>
      <c r="BL156" s="11"/>
      <c r="BM156" s="11"/>
      <c r="BN156" s="11"/>
      <c r="BO156" s="11"/>
      <c r="BP156" s="11"/>
      <c r="BQ156" s="11"/>
      <c r="BR156" s="11"/>
      <c r="BS156" s="11"/>
      <c r="BT156" s="11"/>
      <c r="BU156" s="11"/>
      <c r="BV156" s="11"/>
      <c r="BW156" s="12"/>
      <c r="BX156" s="214"/>
      <c r="BY156" s="214"/>
      <c r="BZ156" s="10">
        <v>60000000</v>
      </c>
      <c r="CA156" s="214"/>
      <c r="CB156" s="214"/>
      <c r="CC156" s="214"/>
      <c r="CD156" s="214"/>
      <c r="CE156" s="214"/>
      <c r="CF156" s="214"/>
      <c r="CG156" s="214"/>
      <c r="CH156" s="214"/>
      <c r="CI156" s="214"/>
      <c r="CJ156" s="214"/>
      <c r="CK156" s="165">
        <f t="shared" si="16"/>
        <v>60000000</v>
      </c>
      <c r="CL156" s="155" t="s">
        <v>358</v>
      </c>
    </row>
    <row r="157" spans="1:90" ht="89.25" customHeight="1" x14ac:dyDescent="0.2">
      <c r="A157" s="433"/>
      <c r="B157" s="288"/>
      <c r="C157" s="288"/>
      <c r="D157" s="288"/>
      <c r="E157" s="288"/>
      <c r="F157" s="288"/>
      <c r="G157" s="436"/>
      <c r="H157" s="424"/>
      <c r="I157" s="414"/>
      <c r="J157" s="214"/>
      <c r="K157" s="214"/>
      <c r="L157" s="293"/>
      <c r="M157" s="414"/>
      <c r="N157" s="81" t="s">
        <v>340</v>
      </c>
      <c r="O157" s="82">
        <v>626</v>
      </c>
      <c r="P157" s="44" t="s">
        <v>341</v>
      </c>
      <c r="Q157" s="59">
        <v>600</v>
      </c>
      <c r="R157" s="83">
        <v>75</v>
      </c>
      <c r="S157" s="69">
        <v>75</v>
      </c>
      <c r="T157" s="69">
        <v>200</v>
      </c>
      <c r="U157" s="82">
        <v>276</v>
      </c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0"/>
      <c r="AW157" s="11"/>
      <c r="AX157" s="11"/>
      <c r="AY157" s="11"/>
      <c r="AZ157" s="11"/>
      <c r="BA157" s="11"/>
      <c r="BB157" s="11"/>
      <c r="BC157" s="11"/>
      <c r="BD157" s="11"/>
      <c r="BE157" s="11"/>
      <c r="BF157" s="11"/>
      <c r="BG157" s="11"/>
      <c r="BH157" s="11"/>
      <c r="BI157" s="11"/>
      <c r="BJ157" s="11"/>
      <c r="BK157" s="11"/>
      <c r="BL157" s="11"/>
      <c r="BM157" s="11"/>
      <c r="BN157" s="11"/>
      <c r="BO157" s="11"/>
      <c r="BP157" s="11"/>
      <c r="BQ157" s="11"/>
      <c r="BR157" s="11"/>
      <c r="BS157" s="11"/>
      <c r="BT157" s="11"/>
      <c r="BU157" s="11"/>
      <c r="BV157" s="11"/>
      <c r="BW157" s="12"/>
      <c r="BX157" s="214"/>
      <c r="BY157" s="214"/>
      <c r="BZ157" s="10">
        <v>20000000</v>
      </c>
      <c r="CA157" s="214"/>
      <c r="CB157" s="214"/>
      <c r="CC157" s="214"/>
      <c r="CD157" s="214"/>
      <c r="CE157" s="214"/>
      <c r="CF157" s="214"/>
      <c r="CG157" s="214"/>
      <c r="CH157" s="214"/>
      <c r="CI157" s="214"/>
      <c r="CJ157" s="214"/>
      <c r="CK157" s="165">
        <f t="shared" si="16"/>
        <v>20000000</v>
      </c>
      <c r="CL157" s="155" t="s">
        <v>358</v>
      </c>
    </row>
    <row r="158" spans="1:90" ht="89.25" customHeight="1" x14ac:dyDescent="0.2">
      <c r="A158" s="433"/>
      <c r="B158" s="288"/>
      <c r="C158" s="288"/>
      <c r="D158" s="288"/>
      <c r="E158" s="288"/>
      <c r="F158" s="288"/>
      <c r="G158" s="436"/>
      <c r="H158" s="424"/>
      <c r="I158" s="414"/>
      <c r="J158" s="214"/>
      <c r="K158" s="214"/>
      <c r="L158" s="293"/>
      <c r="M158" s="414"/>
      <c r="N158" s="81" t="s">
        <v>342</v>
      </c>
      <c r="O158" s="82">
        <v>19703</v>
      </c>
      <c r="P158" s="44" t="s">
        <v>343</v>
      </c>
      <c r="Q158" s="59">
        <v>19000</v>
      </c>
      <c r="R158" s="83">
        <v>3130</v>
      </c>
      <c r="S158" s="83">
        <v>3909</v>
      </c>
      <c r="T158" s="69">
        <v>5920</v>
      </c>
      <c r="U158" s="82">
        <v>6744</v>
      </c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0"/>
      <c r="AW158" s="11"/>
      <c r="AX158" s="11"/>
      <c r="AY158" s="11"/>
      <c r="AZ158" s="11"/>
      <c r="BA158" s="11"/>
      <c r="BB158" s="11"/>
      <c r="BC158" s="11"/>
      <c r="BD158" s="11"/>
      <c r="BE158" s="11"/>
      <c r="BF158" s="11"/>
      <c r="BG158" s="11"/>
      <c r="BH158" s="11"/>
      <c r="BI158" s="11"/>
      <c r="BJ158" s="11"/>
      <c r="BK158" s="11"/>
      <c r="BL158" s="11"/>
      <c r="BM158" s="11"/>
      <c r="BN158" s="11"/>
      <c r="BO158" s="11"/>
      <c r="BP158" s="11"/>
      <c r="BQ158" s="11"/>
      <c r="BR158" s="11"/>
      <c r="BS158" s="11"/>
      <c r="BT158" s="11"/>
      <c r="BU158" s="11"/>
      <c r="BV158" s="11"/>
      <c r="BW158" s="12"/>
      <c r="BX158" s="214"/>
      <c r="BY158" s="214"/>
      <c r="BZ158" s="10">
        <v>40000000</v>
      </c>
      <c r="CA158" s="214"/>
      <c r="CB158" s="214"/>
      <c r="CC158" s="214"/>
      <c r="CD158" s="214"/>
      <c r="CE158" s="214"/>
      <c r="CF158" s="214"/>
      <c r="CG158" s="214"/>
      <c r="CH158" s="214"/>
      <c r="CI158" s="214"/>
      <c r="CJ158" s="214"/>
      <c r="CK158" s="165">
        <f t="shared" si="16"/>
        <v>40000000</v>
      </c>
      <c r="CL158" s="155" t="s">
        <v>358</v>
      </c>
    </row>
    <row r="159" spans="1:90" ht="89.25" customHeight="1" x14ac:dyDescent="0.2">
      <c r="A159" s="433"/>
      <c r="B159" s="288"/>
      <c r="C159" s="288"/>
      <c r="D159" s="288"/>
      <c r="E159" s="288"/>
      <c r="F159" s="288"/>
      <c r="G159" s="436"/>
      <c r="H159" s="424"/>
      <c r="I159" s="414"/>
      <c r="J159" s="214"/>
      <c r="K159" s="214"/>
      <c r="L159" s="293"/>
      <c r="M159" s="414"/>
      <c r="N159" s="81" t="s">
        <v>344</v>
      </c>
      <c r="O159" s="82">
        <v>888</v>
      </c>
      <c r="P159" s="44" t="s">
        <v>345</v>
      </c>
      <c r="Q159" s="59">
        <v>760</v>
      </c>
      <c r="R159" s="83">
        <v>220</v>
      </c>
      <c r="S159" s="83">
        <v>150</v>
      </c>
      <c r="T159" s="69">
        <v>150</v>
      </c>
      <c r="U159" s="82">
        <v>368</v>
      </c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0"/>
      <c r="AW159" s="11"/>
      <c r="AX159" s="11"/>
      <c r="AY159" s="11"/>
      <c r="AZ159" s="11"/>
      <c r="BA159" s="11"/>
      <c r="BB159" s="11"/>
      <c r="BC159" s="11"/>
      <c r="BD159" s="11"/>
      <c r="BE159" s="11"/>
      <c r="BF159" s="11"/>
      <c r="BG159" s="11"/>
      <c r="BH159" s="11"/>
      <c r="BI159" s="11"/>
      <c r="BJ159" s="11"/>
      <c r="BK159" s="11"/>
      <c r="BL159" s="11"/>
      <c r="BM159" s="11"/>
      <c r="BN159" s="11"/>
      <c r="BO159" s="11"/>
      <c r="BP159" s="11"/>
      <c r="BQ159" s="11"/>
      <c r="BR159" s="11"/>
      <c r="BS159" s="11"/>
      <c r="BT159" s="11"/>
      <c r="BU159" s="11"/>
      <c r="BV159" s="11"/>
      <c r="BW159" s="12"/>
      <c r="BX159" s="214"/>
      <c r="BY159" s="214"/>
      <c r="BZ159" s="214"/>
      <c r="CA159" s="214"/>
      <c r="CB159" s="214"/>
      <c r="CC159" s="214"/>
      <c r="CD159" s="214"/>
      <c r="CE159" s="214"/>
      <c r="CF159" s="214"/>
      <c r="CG159" s="214"/>
      <c r="CH159" s="10">
        <v>40000000</v>
      </c>
      <c r="CI159" s="214"/>
      <c r="CJ159" s="214"/>
      <c r="CK159" s="165">
        <f t="shared" si="16"/>
        <v>40000000</v>
      </c>
      <c r="CL159" s="155" t="s">
        <v>358</v>
      </c>
    </row>
    <row r="160" spans="1:90" ht="89.25" customHeight="1" x14ac:dyDescent="0.2">
      <c r="A160" s="433"/>
      <c r="B160" s="288"/>
      <c r="C160" s="288"/>
      <c r="D160" s="288"/>
      <c r="E160" s="288"/>
      <c r="F160" s="288"/>
      <c r="G160" s="436"/>
      <c r="H160" s="424"/>
      <c r="I160" s="414"/>
      <c r="J160" s="214"/>
      <c r="K160" s="214"/>
      <c r="L160" s="293"/>
      <c r="M160" s="414"/>
      <c r="N160" s="81" t="s">
        <v>346</v>
      </c>
      <c r="O160" s="82">
        <v>163</v>
      </c>
      <c r="P160" s="44" t="s">
        <v>347</v>
      </c>
      <c r="Q160" s="70">
        <v>150</v>
      </c>
      <c r="R160" s="84">
        <v>24</v>
      </c>
      <c r="S160" s="84">
        <v>40</v>
      </c>
      <c r="T160" s="224">
        <v>46</v>
      </c>
      <c r="U160" s="78">
        <v>53</v>
      </c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0"/>
      <c r="AW160" s="11"/>
      <c r="AX160" s="11"/>
      <c r="AY160" s="11"/>
      <c r="AZ160" s="11"/>
      <c r="BA160" s="11"/>
      <c r="BB160" s="11"/>
      <c r="BC160" s="11"/>
      <c r="BD160" s="11"/>
      <c r="BE160" s="11"/>
      <c r="BF160" s="11"/>
      <c r="BG160" s="11"/>
      <c r="BH160" s="11"/>
      <c r="BI160" s="11"/>
      <c r="BJ160" s="11"/>
      <c r="BK160" s="11"/>
      <c r="BL160" s="11"/>
      <c r="BM160" s="11"/>
      <c r="BN160" s="11"/>
      <c r="BO160" s="11"/>
      <c r="BP160" s="11"/>
      <c r="BQ160" s="11"/>
      <c r="BR160" s="11"/>
      <c r="BS160" s="11"/>
      <c r="BT160" s="11"/>
      <c r="BU160" s="11"/>
      <c r="BV160" s="11"/>
      <c r="BW160" s="12"/>
      <c r="BX160" s="214"/>
      <c r="BY160" s="214"/>
      <c r="BZ160" s="10">
        <v>30000000</v>
      </c>
      <c r="CA160" s="214"/>
      <c r="CB160" s="214"/>
      <c r="CC160" s="214"/>
      <c r="CD160" s="214"/>
      <c r="CE160" s="214"/>
      <c r="CF160" s="214"/>
      <c r="CG160" s="214"/>
      <c r="CH160" s="214"/>
      <c r="CI160" s="214"/>
      <c r="CJ160" s="214"/>
      <c r="CK160" s="165">
        <f t="shared" si="16"/>
        <v>30000000</v>
      </c>
      <c r="CL160" s="155" t="s">
        <v>358</v>
      </c>
    </row>
    <row r="161" spans="1:90" ht="89.25" customHeight="1" x14ac:dyDescent="0.2">
      <c r="A161" s="433"/>
      <c r="B161" s="288"/>
      <c r="C161" s="288"/>
      <c r="D161" s="288"/>
      <c r="E161" s="286"/>
      <c r="F161" s="286"/>
      <c r="G161" s="442"/>
      <c r="H161" s="437"/>
      <c r="I161" s="418"/>
      <c r="J161" s="214"/>
      <c r="K161" s="214"/>
      <c r="L161" s="294"/>
      <c r="M161" s="418"/>
      <c r="N161" s="81" t="s">
        <v>348</v>
      </c>
      <c r="O161" s="82">
        <v>192</v>
      </c>
      <c r="P161" s="44" t="s">
        <v>349</v>
      </c>
      <c r="Q161" s="70">
        <v>185</v>
      </c>
      <c r="R161" s="84">
        <v>35</v>
      </c>
      <c r="S161" s="84">
        <v>25</v>
      </c>
      <c r="T161" s="224">
        <v>60</v>
      </c>
      <c r="U161" s="78">
        <v>72</v>
      </c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0"/>
      <c r="AW161" s="11"/>
      <c r="AX161" s="11"/>
      <c r="AY161" s="11"/>
      <c r="AZ161" s="11"/>
      <c r="BA161" s="11"/>
      <c r="BB161" s="11"/>
      <c r="BC161" s="11"/>
      <c r="BD161" s="11"/>
      <c r="BE161" s="11"/>
      <c r="BF161" s="11"/>
      <c r="BG161" s="11"/>
      <c r="BH161" s="11"/>
      <c r="BI161" s="11"/>
      <c r="BJ161" s="11"/>
      <c r="BK161" s="11"/>
      <c r="BL161" s="11"/>
      <c r="BM161" s="11"/>
      <c r="BN161" s="11"/>
      <c r="BO161" s="11"/>
      <c r="BP161" s="11"/>
      <c r="BQ161" s="11"/>
      <c r="BR161" s="11"/>
      <c r="BS161" s="11"/>
      <c r="BT161" s="11"/>
      <c r="BU161" s="11"/>
      <c r="BV161" s="11"/>
      <c r="BW161" s="12"/>
      <c r="BX161" s="214"/>
      <c r="BY161" s="214"/>
      <c r="BZ161" s="10">
        <v>10000000</v>
      </c>
      <c r="CA161" s="214"/>
      <c r="CB161" s="214"/>
      <c r="CC161" s="214"/>
      <c r="CD161" s="214"/>
      <c r="CE161" s="214"/>
      <c r="CF161" s="214"/>
      <c r="CG161" s="214"/>
      <c r="CH161" s="214"/>
      <c r="CI161" s="214"/>
      <c r="CJ161" s="214"/>
      <c r="CK161" s="165">
        <f t="shared" si="16"/>
        <v>10000000</v>
      </c>
      <c r="CL161" s="155" t="s">
        <v>358</v>
      </c>
    </row>
    <row r="162" spans="1:90" ht="89.25" customHeight="1" x14ac:dyDescent="0.2">
      <c r="A162" s="433"/>
      <c r="B162" s="288"/>
      <c r="C162" s="288"/>
      <c r="D162" s="288"/>
      <c r="E162" s="285" t="s">
        <v>350</v>
      </c>
      <c r="F162" s="285" t="s">
        <v>351</v>
      </c>
      <c r="G162" s="435">
        <v>33611</v>
      </c>
      <c r="H162" s="423" t="s">
        <v>352</v>
      </c>
      <c r="I162" s="413">
        <v>12400</v>
      </c>
      <c r="J162" s="52"/>
      <c r="K162" s="52"/>
      <c r="L162" s="419">
        <v>8800</v>
      </c>
      <c r="M162" s="413">
        <v>9011</v>
      </c>
      <c r="N162" s="85" t="s">
        <v>353</v>
      </c>
      <c r="O162" s="86">
        <v>14500</v>
      </c>
      <c r="P162" s="171" t="s">
        <v>354</v>
      </c>
      <c r="Q162" s="208">
        <v>2600</v>
      </c>
      <c r="R162" s="83">
        <v>3000</v>
      </c>
      <c r="S162" s="83">
        <v>3800</v>
      </c>
      <c r="T162" s="69">
        <v>3800</v>
      </c>
      <c r="U162" s="83">
        <v>3900</v>
      </c>
      <c r="V162" s="55"/>
      <c r="W162" s="55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0"/>
      <c r="AW162" s="11"/>
      <c r="AX162" s="11"/>
      <c r="AY162" s="11"/>
      <c r="AZ162" s="11"/>
      <c r="BA162" s="11"/>
      <c r="BB162" s="11"/>
      <c r="BC162" s="11"/>
      <c r="BD162" s="11"/>
      <c r="BE162" s="11"/>
      <c r="BF162" s="11"/>
      <c r="BG162" s="11"/>
      <c r="BH162" s="11"/>
      <c r="BI162" s="11"/>
      <c r="BJ162" s="11"/>
      <c r="BK162" s="11"/>
      <c r="BL162" s="11"/>
      <c r="BM162" s="11"/>
      <c r="BN162" s="11"/>
      <c r="BO162" s="11"/>
      <c r="BP162" s="11"/>
      <c r="BQ162" s="11"/>
      <c r="BR162" s="11"/>
      <c r="BS162" s="11"/>
      <c r="BT162" s="11"/>
      <c r="BU162" s="11"/>
      <c r="BV162" s="11"/>
      <c r="BW162" s="12"/>
      <c r="BX162" s="214"/>
      <c r="BY162" s="214"/>
      <c r="BZ162" s="206"/>
      <c r="CA162" s="214"/>
      <c r="CB162" s="214"/>
      <c r="CC162" s="214"/>
      <c r="CD162" s="214"/>
      <c r="CE162" s="214"/>
      <c r="CF162" s="214"/>
      <c r="CG162" s="214"/>
      <c r="CH162" s="87">
        <v>191227552</v>
      </c>
      <c r="CI162" s="214"/>
      <c r="CJ162" s="214"/>
      <c r="CK162" s="165">
        <f t="shared" si="16"/>
        <v>191227552</v>
      </c>
      <c r="CL162" s="155" t="s">
        <v>358</v>
      </c>
    </row>
    <row r="163" spans="1:90" ht="89.25" customHeight="1" x14ac:dyDescent="0.2">
      <c r="A163" s="433"/>
      <c r="B163" s="288"/>
      <c r="C163" s="288"/>
      <c r="D163" s="288"/>
      <c r="E163" s="288"/>
      <c r="F163" s="288"/>
      <c r="G163" s="436"/>
      <c r="H163" s="424"/>
      <c r="I163" s="414"/>
      <c r="J163" s="214"/>
      <c r="K163" s="214"/>
      <c r="L163" s="293"/>
      <c r="M163" s="414"/>
      <c r="N163" s="81" t="s">
        <v>863</v>
      </c>
      <c r="O163" s="82">
        <v>650</v>
      </c>
      <c r="P163" s="44" t="s">
        <v>355</v>
      </c>
      <c r="Q163" s="59">
        <v>320</v>
      </c>
      <c r="R163" s="83">
        <v>50</v>
      </c>
      <c r="S163" s="83">
        <v>150</v>
      </c>
      <c r="T163" s="69">
        <v>200</v>
      </c>
      <c r="U163" s="83">
        <v>250</v>
      </c>
      <c r="V163" s="214"/>
      <c r="W163" s="214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0"/>
      <c r="AW163" s="11"/>
      <c r="AX163" s="11"/>
      <c r="AY163" s="11"/>
      <c r="AZ163" s="11"/>
      <c r="BA163" s="11"/>
      <c r="BB163" s="11"/>
      <c r="BC163" s="11"/>
      <c r="BD163" s="11"/>
      <c r="BE163" s="11"/>
      <c r="BF163" s="11"/>
      <c r="BG163" s="11"/>
      <c r="BH163" s="11"/>
      <c r="BI163" s="11"/>
      <c r="BJ163" s="11"/>
      <c r="BK163" s="11"/>
      <c r="BL163" s="11"/>
      <c r="BM163" s="11"/>
      <c r="BN163" s="11"/>
      <c r="BO163" s="11"/>
      <c r="BP163" s="11"/>
      <c r="BQ163" s="11"/>
      <c r="BR163" s="11"/>
      <c r="BS163" s="11"/>
      <c r="BT163" s="11"/>
      <c r="BU163" s="11"/>
      <c r="BV163" s="11"/>
      <c r="BW163" s="12"/>
      <c r="BX163" s="214"/>
      <c r="BY163" s="214"/>
      <c r="BZ163" s="214"/>
      <c r="CA163" s="214"/>
      <c r="CB163" s="214"/>
      <c r="CC163" s="214"/>
      <c r="CD163" s="214"/>
      <c r="CE163" s="214"/>
      <c r="CF163" s="214"/>
      <c r="CG163" s="214"/>
      <c r="CH163" s="10">
        <v>20000000</v>
      </c>
      <c r="CI163" s="214"/>
      <c r="CJ163" s="214"/>
      <c r="CK163" s="165">
        <f t="shared" si="16"/>
        <v>20000000</v>
      </c>
      <c r="CL163" s="155" t="s">
        <v>358</v>
      </c>
    </row>
    <row r="164" spans="1:90" ht="89.25" customHeight="1" x14ac:dyDescent="0.2">
      <c r="A164" s="433"/>
      <c r="B164" s="288"/>
      <c r="C164" s="288"/>
      <c r="D164" s="288"/>
      <c r="E164" s="288"/>
      <c r="F164" s="288"/>
      <c r="G164" s="436"/>
      <c r="H164" s="424"/>
      <c r="I164" s="414"/>
      <c r="J164" s="214"/>
      <c r="K164" s="214"/>
      <c r="L164" s="293"/>
      <c r="M164" s="414"/>
      <c r="N164" s="81" t="s">
        <v>356</v>
      </c>
      <c r="O164" s="82">
        <v>14461</v>
      </c>
      <c r="P164" s="44" t="s">
        <v>357</v>
      </c>
      <c r="Q164" s="59">
        <v>8500</v>
      </c>
      <c r="R164" s="83">
        <v>3200</v>
      </c>
      <c r="S164" s="83">
        <v>3600</v>
      </c>
      <c r="T164" s="69">
        <v>3800</v>
      </c>
      <c r="U164" s="83">
        <v>3861</v>
      </c>
      <c r="V164" s="214"/>
      <c r="W164" s="214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0"/>
      <c r="AW164" s="11"/>
      <c r="AX164" s="11"/>
      <c r="AY164" s="11"/>
      <c r="AZ164" s="11"/>
      <c r="BA164" s="11"/>
      <c r="BB164" s="11"/>
      <c r="BC164" s="11"/>
      <c r="BD164" s="11"/>
      <c r="BE164" s="11"/>
      <c r="BF164" s="11"/>
      <c r="BG164" s="11"/>
      <c r="BH164" s="11"/>
      <c r="BI164" s="11"/>
      <c r="BJ164" s="11"/>
      <c r="BK164" s="11"/>
      <c r="BL164" s="11"/>
      <c r="BM164" s="11"/>
      <c r="BN164" s="11"/>
      <c r="BO164" s="11"/>
      <c r="BP164" s="11"/>
      <c r="BQ164" s="11"/>
      <c r="BR164" s="11"/>
      <c r="BS164" s="11"/>
      <c r="BT164" s="11"/>
      <c r="BU164" s="11"/>
      <c r="BV164" s="11"/>
      <c r="BW164" s="12"/>
      <c r="BX164" s="214"/>
      <c r="BY164" s="214"/>
      <c r="BZ164" s="10">
        <v>60000000</v>
      </c>
      <c r="CA164" s="214"/>
      <c r="CB164" s="214"/>
      <c r="CC164" s="214"/>
      <c r="CD164" s="214"/>
      <c r="CE164" s="214"/>
      <c r="CF164" s="214"/>
      <c r="CG164" s="214"/>
      <c r="CH164" s="214"/>
      <c r="CI164" s="214"/>
      <c r="CJ164" s="214"/>
      <c r="CK164" s="165">
        <f t="shared" si="16"/>
        <v>60000000</v>
      </c>
      <c r="CL164" s="155" t="s">
        <v>358</v>
      </c>
    </row>
    <row r="165" spans="1:90" ht="34.5" customHeight="1" x14ac:dyDescent="0.2">
      <c r="A165" s="434"/>
      <c r="B165" s="49"/>
      <c r="C165" s="49"/>
      <c r="D165" s="49"/>
      <c r="E165" s="49"/>
      <c r="F165" s="49"/>
      <c r="G165" s="49"/>
      <c r="H165" s="49"/>
      <c r="I165" s="49"/>
      <c r="J165" s="50"/>
      <c r="K165" s="50"/>
      <c r="L165" s="50"/>
      <c r="M165" s="50"/>
      <c r="N165" s="51"/>
      <c r="O165" s="50"/>
      <c r="P165" s="51"/>
      <c r="Q165" s="21">
        <f t="shared" ref="Q165:X165" si="26">SUM(Q150:Q164)</f>
        <v>35458</v>
      </c>
      <c r="R165" s="21">
        <f t="shared" si="26"/>
        <v>10230</v>
      </c>
      <c r="S165" s="21">
        <f t="shared" si="26"/>
        <v>12706</v>
      </c>
      <c r="T165" s="21">
        <f t="shared" si="26"/>
        <v>15421</v>
      </c>
      <c r="U165" s="21">
        <f t="shared" si="26"/>
        <v>17079</v>
      </c>
      <c r="V165" s="21">
        <f t="shared" si="26"/>
        <v>0</v>
      </c>
      <c r="W165" s="21">
        <f t="shared" si="26"/>
        <v>176000000</v>
      </c>
      <c r="X165" s="21">
        <f t="shared" si="26"/>
        <v>0</v>
      </c>
      <c r="Y165" s="21"/>
      <c r="Z165" s="21">
        <f>SUM(Z150:Z164)</f>
        <v>0</v>
      </c>
      <c r="AA165" s="21"/>
      <c r="AB165" s="21"/>
      <c r="AC165" s="21">
        <f t="shared" ref="AC165:BH165" si="27">SUM(AC150:AC164)</f>
        <v>0</v>
      </c>
      <c r="AD165" s="21">
        <f t="shared" si="27"/>
        <v>0</v>
      </c>
      <c r="AE165" s="21">
        <f t="shared" si="27"/>
        <v>0</v>
      </c>
      <c r="AF165" s="21">
        <f t="shared" si="27"/>
        <v>0</v>
      </c>
      <c r="AG165" s="21">
        <f t="shared" si="27"/>
        <v>0</v>
      </c>
      <c r="AH165" s="21">
        <f t="shared" si="27"/>
        <v>0</v>
      </c>
      <c r="AI165" s="21">
        <f t="shared" si="27"/>
        <v>0</v>
      </c>
      <c r="AJ165" s="21">
        <f t="shared" si="27"/>
        <v>0</v>
      </c>
      <c r="AK165" s="21">
        <f t="shared" si="27"/>
        <v>0</v>
      </c>
      <c r="AL165" s="21">
        <f t="shared" si="27"/>
        <v>0</v>
      </c>
      <c r="AM165" s="21">
        <f t="shared" si="27"/>
        <v>0</v>
      </c>
      <c r="AN165" s="21">
        <f t="shared" si="27"/>
        <v>0</v>
      </c>
      <c r="AO165" s="21">
        <f t="shared" si="27"/>
        <v>0</v>
      </c>
      <c r="AP165" s="21">
        <f t="shared" si="27"/>
        <v>0</v>
      </c>
      <c r="AQ165" s="21">
        <f t="shared" si="27"/>
        <v>0</v>
      </c>
      <c r="AR165" s="21">
        <f t="shared" si="27"/>
        <v>0</v>
      </c>
      <c r="AS165" s="21">
        <f t="shared" si="27"/>
        <v>0</v>
      </c>
      <c r="AT165" s="21">
        <f t="shared" si="27"/>
        <v>0</v>
      </c>
      <c r="AU165" s="21">
        <f t="shared" si="27"/>
        <v>0</v>
      </c>
      <c r="AV165" s="21">
        <f t="shared" si="27"/>
        <v>0</v>
      </c>
      <c r="AW165" s="21">
        <f t="shared" si="27"/>
        <v>0</v>
      </c>
      <c r="AX165" s="21">
        <f t="shared" si="27"/>
        <v>0</v>
      </c>
      <c r="AY165" s="21">
        <f t="shared" si="27"/>
        <v>0</v>
      </c>
      <c r="AZ165" s="21">
        <f t="shared" si="27"/>
        <v>0</v>
      </c>
      <c r="BA165" s="21">
        <f t="shared" si="27"/>
        <v>0</v>
      </c>
      <c r="BB165" s="21">
        <f t="shared" si="27"/>
        <v>0</v>
      </c>
      <c r="BC165" s="21">
        <f t="shared" si="27"/>
        <v>0</v>
      </c>
      <c r="BD165" s="21">
        <f t="shared" si="27"/>
        <v>0</v>
      </c>
      <c r="BE165" s="21">
        <f t="shared" si="27"/>
        <v>0</v>
      </c>
      <c r="BF165" s="21">
        <f t="shared" si="27"/>
        <v>0</v>
      </c>
      <c r="BG165" s="21">
        <f t="shared" si="27"/>
        <v>0</v>
      </c>
      <c r="BH165" s="21">
        <f t="shared" si="27"/>
        <v>0</v>
      </c>
      <c r="BI165" s="21">
        <f t="shared" ref="BI165:CJ165" si="28">SUM(BI150:BI164)</f>
        <v>0</v>
      </c>
      <c r="BJ165" s="21">
        <f t="shared" si="28"/>
        <v>0</v>
      </c>
      <c r="BK165" s="21">
        <f t="shared" si="28"/>
        <v>0</v>
      </c>
      <c r="BL165" s="21">
        <f t="shared" si="28"/>
        <v>0</v>
      </c>
      <c r="BM165" s="21">
        <f t="shared" si="28"/>
        <v>0</v>
      </c>
      <c r="BN165" s="21">
        <f t="shared" si="28"/>
        <v>0</v>
      </c>
      <c r="BO165" s="21">
        <f t="shared" si="28"/>
        <v>0</v>
      </c>
      <c r="BP165" s="21">
        <f t="shared" si="28"/>
        <v>0</v>
      </c>
      <c r="BQ165" s="21">
        <f t="shared" si="28"/>
        <v>0</v>
      </c>
      <c r="BR165" s="21">
        <f t="shared" si="28"/>
        <v>0</v>
      </c>
      <c r="BS165" s="21">
        <f t="shared" si="28"/>
        <v>0</v>
      </c>
      <c r="BT165" s="21">
        <f t="shared" si="28"/>
        <v>0</v>
      </c>
      <c r="BU165" s="21">
        <f t="shared" si="28"/>
        <v>0</v>
      </c>
      <c r="BV165" s="21">
        <f t="shared" si="28"/>
        <v>0</v>
      </c>
      <c r="BW165" s="21">
        <f t="shared" si="28"/>
        <v>0</v>
      </c>
      <c r="BX165" s="21">
        <f t="shared" si="28"/>
        <v>0</v>
      </c>
      <c r="BY165" s="21">
        <f t="shared" si="28"/>
        <v>0</v>
      </c>
      <c r="BZ165" s="21">
        <f t="shared" si="28"/>
        <v>343473473</v>
      </c>
      <c r="CA165" s="21">
        <f t="shared" si="28"/>
        <v>0</v>
      </c>
      <c r="CB165" s="21">
        <f t="shared" si="28"/>
        <v>0</v>
      </c>
      <c r="CC165" s="21">
        <f t="shared" si="28"/>
        <v>0</v>
      </c>
      <c r="CD165" s="21">
        <f t="shared" si="28"/>
        <v>0</v>
      </c>
      <c r="CE165" s="21">
        <f t="shared" si="28"/>
        <v>0</v>
      </c>
      <c r="CF165" s="21">
        <f t="shared" si="28"/>
        <v>0</v>
      </c>
      <c r="CG165" s="21">
        <f t="shared" si="28"/>
        <v>0</v>
      </c>
      <c r="CH165" s="21">
        <f t="shared" si="28"/>
        <v>251227552</v>
      </c>
      <c r="CI165" s="21">
        <f t="shared" si="28"/>
        <v>0</v>
      </c>
      <c r="CJ165" s="21">
        <f t="shared" si="28"/>
        <v>0</v>
      </c>
      <c r="CK165" s="157">
        <f t="shared" si="16"/>
        <v>770701025</v>
      </c>
      <c r="CL165" s="157">
        <f>SUM(CL150:CL164)</f>
        <v>0</v>
      </c>
    </row>
    <row r="166" spans="1:90" ht="34.5" customHeight="1" x14ac:dyDescent="0.2">
      <c r="A166" s="15"/>
      <c r="B166" s="88"/>
      <c r="C166" s="88"/>
      <c r="D166" s="88"/>
      <c r="E166" s="88"/>
      <c r="F166" s="88"/>
      <c r="G166" s="88"/>
      <c r="H166" s="88"/>
      <c r="I166" s="88"/>
      <c r="J166" s="89"/>
      <c r="K166" s="89"/>
      <c r="L166" s="89"/>
      <c r="M166" s="89"/>
      <c r="N166" s="90"/>
      <c r="O166" s="89"/>
      <c r="P166" s="90"/>
      <c r="Q166" s="91" t="e">
        <f>+Q31+#REF!+Q116+Q133+Q140+Q149+Q165</f>
        <v>#REF!</v>
      </c>
      <c r="R166" s="91">
        <f t="shared" ref="R166:X166" si="29">+R31+R42+R116+R133+R140+R149+R165</f>
        <v>20766.349999999999</v>
      </c>
      <c r="S166" s="91">
        <f t="shared" si="29"/>
        <v>24266.95</v>
      </c>
      <c r="T166" s="91">
        <f t="shared" si="29"/>
        <v>297017.15000000002</v>
      </c>
      <c r="U166" s="91">
        <f t="shared" si="29"/>
        <v>28570.95</v>
      </c>
      <c r="V166" s="91">
        <f t="shared" si="29"/>
        <v>1000000000</v>
      </c>
      <c r="W166" s="91">
        <f t="shared" si="29"/>
        <v>4633829487.0373583</v>
      </c>
      <c r="X166" s="91">
        <f t="shared" si="29"/>
        <v>0</v>
      </c>
      <c r="Y166" s="91"/>
      <c r="Z166" s="91">
        <f>+Z31+Z42+Z116+Z133+Z140+Z149+Z165</f>
        <v>230172494937</v>
      </c>
      <c r="AA166" s="91"/>
      <c r="AB166" s="91"/>
      <c r="AC166" s="91">
        <f t="shared" ref="AC166:BH166" si="30">+AC31+AC42+AC116+AC133+AC140+AC149+AC165</f>
        <v>161442000</v>
      </c>
      <c r="AD166" s="91">
        <f t="shared" si="30"/>
        <v>13976000</v>
      </c>
      <c r="AE166" s="91">
        <f t="shared" si="30"/>
        <v>591954119</v>
      </c>
      <c r="AF166" s="91">
        <f t="shared" si="30"/>
        <v>51246961</v>
      </c>
      <c r="AG166" s="91">
        <f t="shared" si="30"/>
        <v>11001442554</v>
      </c>
      <c r="AH166" s="91">
        <f t="shared" si="30"/>
        <v>28609100</v>
      </c>
      <c r="AI166" s="91">
        <f t="shared" si="30"/>
        <v>4279724584.9983001</v>
      </c>
      <c r="AJ166" s="91">
        <f t="shared" si="30"/>
        <v>23422920</v>
      </c>
      <c r="AK166" s="91">
        <f t="shared" si="30"/>
        <v>5797000</v>
      </c>
      <c r="AL166" s="91">
        <f t="shared" si="30"/>
        <v>8383000</v>
      </c>
      <c r="AM166" s="91">
        <f t="shared" si="30"/>
        <v>35749500</v>
      </c>
      <c r="AN166" s="91">
        <f t="shared" si="30"/>
        <v>17874750</v>
      </c>
      <c r="AO166" s="91">
        <f t="shared" si="30"/>
        <v>0</v>
      </c>
      <c r="AP166" s="91">
        <f t="shared" si="30"/>
        <v>51697500</v>
      </c>
      <c r="AQ166" s="91">
        <f t="shared" si="30"/>
        <v>25848750</v>
      </c>
      <c r="AR166" s="91">
        <f t="shared" si="30"/>
        <v>0</v>
      </c>
      <c r="AS166" s="91">
        <f t="shared" si="30"/>
        <v>1231488905</v>
      </c>
      <c r="AT166" s="91">
        <f t="shared" si="30"/>
        <v>615744452.5</v>
      </c>
      <c r="AU166" s="91">
        <f t="shared" si="30"/>
        <v>0</v>
      </c>
      <c r="AV166" s="91">
        <f t="shared" si="30"/>
        <v>5968500</v>
      </c>
      <c r="AW166" s="91">
        <f t="shared" si="30"/>
        <v>2984250</v>
      </c>
      <c r="AX166" s="91">
        <f t="shared" si="30"/>
        <v>0</v>
      </c>
      <c r="AY166" s="91">
        <f t="shared" si="30"/>
        <v>1991118000</v>
      </c>
      <c r="AZ166" s="91">
        <f t="shared" si="30"/>
        <v>172376000</v>
      </c>
      <c r="BA166" s="91">
        <f t="shared" si="30"/>
        <v>161442033</v>
      </c>
      <c r="BB166" s="91">
        <f t="shared" si="30"/>
        <v>13976444</v>
      </c>
      <c r="BC166" s="91">
        <f t="shared" si="30"/>
        <v>1177935115.5799999</v>
      </c>
      <c r="BD166" s="91">
        <f t="shared" si="30"/>
        <v>805479696</v>
      </c>
      <c r="BE166" s="91">
        <f t="shared" si="30"/>
        <v>32303746</v>
      </c>
      <c r="BF166" s="91">
        <f t="shared" si="30"/>
        <v>79724461.194999993</v>
      </c>
      <c r="BG166" s="91">
        <f t="shared" si="30"/>
        <v>248588377.91999999</v>
      </c>
      <c r="BH166" s="91">
        <f t="shared" si="30"/>
        <v>0</v>
      </c>
      <c r="BI166" s="91">
        <f t="shared" ref="BI166:CN166" si="31">+BI31+BI42+BI116+BI133+BI140+BI149+BI165</f>
        <v>0</v>
      </c>
      <c r="BJ166" s="91">
        <f t="shared" si="31"/>
        <v>0</v>
      </c>
      <c r="BK166" s="91">
        <f t="shared" si="31"/>
        <v>38346009.200000003</v>
      </c>
      <c r="BL166" s="91">
        <f t="shared" si="31"/>
        <v>0</v>
      </c>
      <c r="BM166" s="91">
        <f t="shared" si="31"/>
        <v>0</v>
      </c>
      <c r="BN166" s="91">
        <f t="shared" si="31"/>
        <v>0</v>
      </c>
      <c r="BO166" s="91">
        <f t="shared" si="31"/>
        <v>270493092</v>
      </c>
      <c r="BP166" s="91">
        <f t="shared" si="31"/>
        <v>80789733</v>
      </c>
      <c r="BQ166" s="91">
        <f t="shared" si="31"/>
        <v>1883643775</v>
      </c>
      <c r="BR166" s="91">
        <f t="shared" si="31"/>
        <v>36243582</v>
      </c>
      <c r="BS166" s="91">
        <f t="shared" si="31"/>
        <v>16694154</v>
      </c>
      <c r="BT166" s="91">
        <f t="shared" si="31"/>
        <v>0</v>
      </c>
      <c r="BU166" s="91">
        <f t="shared" si="31"/>
        <v>0</v>
      </c>
      <c r="BV166" s="91">
        <f t="shared" si="31"/>
        <v>0</v>
      </c>
      <c r="BW166" s="91">
        <f t="shared" si="31"/>
        <v>0</v>
      </c>
      <c r="BX166" s="91">
        <f t="shared" si="31"/>
        <v>3300454505</v>
      </c>
      <c r="BY166" s="91">
        <f t="shared" si="31"/>
        <v>9652362</v>
      </c>
      <c r="BZ166" s="91">
        <f t="shared" si="31"/>
        <v>343473473</v>
      </c>
      <c r="CA166" s="91">
        <f t="shared" si="31"/>
        <v>0</v>
      </c>
      <c r="CB166" s="91">
        <f t="shared" si="31"/>
        <v>0</v>
      </c>
      <c r="CC166" s="91">
        <f t="shared" si="31"/>
        <v>0</v>
      </c>
      <c r="CD166" s="91">
        <f t="shared" si="31"/>
        <v>0</v>
      </c>
      <c r="CE166" s="91">
        <f t="shared" si="31"/>
        <v>0</v>
      </c>
      <c r="CF166" s="91">
        <f t="shared" si="31"/>
        <v>0</v>
      </c>
      <c r="CG166" s="91">
        <f t="shared" si="31"/>
        <v>0</v>
      </c>
      <c r="CH166" s="91">
        <f t="shared" si="31"/>
        <v>502455104</v>
      </c>
      <c r="CI166" s="91">
        <f t="shared" si="31"/>
        <v>1551050770</v>
      </c>
      <c r="CJ166" s="91">
        <f t="shared" si="31"/>
        <v>0</v>
      </c>
      <c r="CK166" s="159">
        <f t="shared" si="16"/>
        <v>266675919703.43066</v>
      </c>
      <c r="CL166" s="159">
        <f>+CL31+CL42+CL116+CL133+CL140+CL149+CL165</f>
        <v>0</v>
      </c>
    </row>
    <row r="167" spans="1:90" ht="128.25" customHeight="1" x14ac:dyDescent="0.2">
      <c r="A167" s="285" t="s">
        <v>373</v>
      </c>
      <c r="B167" s="285" t="s">
        <v>365</v>
      </c>
      <c r="C167" s="285" t="s">
        <v>365</v>
      </c>
      <c r="D167" s="285" t="s">
        <v>366</v>
      </c>
      <c r="E167" s="285" t="s">
        <v>365</v>
      </c>
      <c r="F167" s="302" t="s">
        <v>367</v>
      </c>
      <c r="G167" s="285">
        <v>45</v>
      </c>
      <c r="H167" s="302" t="s">
        <v>368</v>
      </c>
      <c r="I167" s="314">
        <v>0.23</v>
      </c>
      <c r="J167" s="214"/>
      <c r="K167" s="214"/>
      <c r="L167" s="285">
        <v>10</v>
      </c>
      <c r="M167" s="285">
        <v>12</v>
      </c>
      <c r="N167" s="217" t="s">
        <v>369</v>
      </c>
      <c r="O167" s="285">
        <v>45</v>
      </c>
      <c r="P167" s="217" t="s">
        <v>370</v>
      </c>
      <c r="Q167" s="15">
        <v>0</v>
      </c>
      <c r="R167" s="15">
        <v>0</v>
      </c>
      <c r="S167" s="218">
        <v>0.15</v>
      </c>
      <c r="T167" s="218">
        <v>0.06</v>
      </c>
      <c r="U167" s="218">
        <v>0.06</v>
      </c>
      <c r="V167" s="11"/>
      <c r="W167" s="11">
        <v>20000000</v>
      </c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0"/>
      <c r="AW167" s="11"/>
      <c r="AX167" s="11"/>
      <c r="AY167" s="11"/>
      <c r="AZ167" s="11"/>
      <c r="BA167" s="11"/>
      <c r="BB167" s="11"/>
      <c r="BC167" s="11"/>
      <c r="BD167" s="11"/>
      <c r="BE167" s="11"/>
      <c r="BF167" s="11"/>
      <c r="BG167" s="11"/>
      <c r="BH167" s="11"/>
      <c r="BI167" s="11"/>
      <c r="BJ167" s="11"/>
      <c r="BK167" s="11"/>
      <c r="BL167" s="11"/>
      <c r="BM167" s="11"/>
      <c r="BN167" s="11"/>
      <c r="BO167" s="11"/>
      <c r="BP167" s="11"/>
      <c r="BQ167" s="11"/>
      <c r="BR167" s="11"/>
      <c r="BS167" s="11"/>
      <c r="BT167" s="11"/>
      <c r="BU167" s="11"/>
      <c r="BV167" s="11"/>
      <c r="BW167" s="12"/>
      <c r="BX167" s="214"/>
      <c r="BY167" s="214"/>
      <c r="BZ167" s="214"/>
      <c r="CA167" s="214"/>
      <c r="CB167" s="214"/>
      <c r="CC167" s="214"/>
      <c r="CD167" s="214"/>
      <c r="CE167" s="214"/>
      <c r="CF167" s="214"/>
      <c r="CG167" s="214"/>
      <c r="CH167" s="214"/>
      <c r="CI167" s="214"/>
      <c r="CJ167" s="214"/>
      <c r="CK167" s="165">
        <f t="shared" si="16"/>
        <v>20000000</v>
      </c>
      <c r="CL167" s="155" t="s">
        <v>846</v>
      </c>
    </row>
    <row r="168" spans="1:90" ht="131.25" customHeight="1" x14ac:dyDescent="0.2">
      <c r="A168" s="288"/>
      <c r="B168" s="286"/>
      <c r="C168" s="286"/>
      <c r="D168" s="286"/>
      <c r="E168" s="286"/>
      <c r="F168" s="303"/>
      <c r="G168" s="286"/>
      <c r="H168" s="303"/>
      <c r="I168" s="315"/>
      <c r="J168" s="214"/>
      <c r="K168" s="214"/>
      <c r="L168" s="286"/>
      <c r="M168" s="286"/>
      <c r="N168" s="217" t="s">
        <v>371</v>
      </c>
      <c r="O168" s="286"/>
      <c r="P168" s="217" t="s">
        <v>372</v>
      </c>
      <c r="Q168" s="15">
        <v>0</v>
      </c>
      <c r="R168" s="15">
        <v>0</v>
      </c>
      <c r="S168" s="214">
        <v>8</v>
      </c>
      <c r="T168" s="218">
        <v>0.05</v>
      </c>
      <c r="U168" s="218">
        <v>0.05</v>
      </c>
      <c r="V168" s="11"/>
      <c r="W168" s="11">
        <v>400000000</v>
      </c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0"/>
      <c r="AW168" s="11"/>
      <c r="AX168" s="11"/>
      <c r="AY168" s="11"/>
      <c r="AZ168" s="11"/>
      <c r="BA168" s="11"/>
      <c r="BB168" s="11"/>
      <c r="BC168" s="11"/>
      <c r="BD168" s="11"/>
      <c r="BE168" s="11"/>
      <c r="BF168" s="11"/>
      <c r="BG168" s="11"/>
      <c r="BH168" s="11"/>
      <c r="BI168" s="11"/>
      <c r="BJ168" s="11"/>
      <c r="BK168" s="11"/>
      <c r="BL168" s="11"/>
      <c r="BM168" s="11"/>
      <c r="BN168" s="11"/>
      <c r="BO168" s="11"/>
      <c r="BP168" s="11"/>
      <c r="BQ168" s="11"/>
      <c r="BR168" s="11"/>
      <c r="BS168" s="11"/>
      <c r="BT168" s="11"/>
      <c r="BU168" s="11"/>
      <c r="BV168" s="11"/>
      <c r="BW168" s="12"/>
      <c r="BX168" s="214"/>
      <c r="BY168" s="214"/>
      <c r="BZ168" s="214"/>
      <c r="CA168" s="214"/>
      <c r="CB168" s="214"/>
      <c r="CC168" s="214"/>
      <c r="CD168" s="214"/>
      <c r="CE168" s="214"/>
      <c r="CF168" s="214"/>
      <c r="CG168" s="214"/>
      <c r="CH168" s="214"/>
      <c r="CI168" s="214"/>
      <c r="CJ168" s="214"/>
      <c r="CK168" s="165">
        <f t="shared" si="16"/>
        <v>400000000</v>
      </c>
      <c r="CL168" s="155" t="s">
        <v>846</v>
      </c>
    </row>
    <row r="169" spans="1:90" ht="34.5" customHeight="1" x14ac:dyDescent="0.2">
      <c r="A169" s="288"/>
      <c r="B169" s="92"/>
      <c r="C169" s="92"/>
      <c r="D169" s="92"/>
      <c r="E169" s="62"/>
      <c r="F169" s="93"/>
      <c r="G169" s="62"/>
      <c r="H169" s="93"/>
      <c r="I169" s="94"/>
      <c r="J169" s="50"/>
      <c r="K169" s="50"/>
      <c r="L169" s="62"/>
      <c r="M169" s="62"/>
      <c r="N169" s="51"/>
      <c r="O169" s="62"/>
      <c r="P169" s="51"/>
      <c r="Q169" s="95" t="e">
        <f>SUM(Q166:Q168)</f>
        <v>#REF!</v>
      </c>
      <c r="R169" s="95">
        <f>SUM(R166:R168)</f>
        <v>20766.349999999999</v>
      </c>
      <c r="S169" s="95">
        <f>SUM(S166:S168)</f>
        <v>24275.100000000002</v>
      </c>
      <c r="T169" s="95">
        <f>SUM(T166:T168)</f>
        <v>297017.26</v>
      </c>
      <c r="U169" s="95">
        <f>SUM(U166:U168)</f>
        <v>28571.06</v>
      </c>
      <c r="V169" s="95">
        <f>SUM(V167:V168)</f>
        <v>0</v>
      </c>
      <c r="W169" s="95">
        <f>SUM(W167:W168)</f>
        <v>420000000</v>
      </c>
      <c r="X169" s="95">
        <f t="shared" ref="X169:CL169" si="32">SUM(X167:X168)</f>
        <v>0</v>
      </c>
      <c r="Y169" s="95"/>
      <c r="Z169" s="95">
        <f t="shared" si="32"/>
        <v>0</v>
      </c>
      <c r="AA169" s="95"/>
      <c r="AB169" s="95"/>
      <c r="AC169" s="95">
        <f t="shared" si="32"/>
        <v>0</v>
      </c>
      <c r="AD169" s="95">
        <f t="shared" si="32"/>
        <v>0</v>
      </c>
      <c r="AE169" s="95">
        <f t="shared" si="32"/>
        <v>0</v>
      </c>
      <c r="AF169" s="95">
        <f t="shared" si="32"/>
        <v>0</v>
      </c>
      <c r="AG169" s="95">
        <f t="shared" si="32"/>
        <v>0</v>
      </c>
      <c r="AH169" s="95">
        <f t="shared" si="32"/>
        <v>0</v>
      </c>
      <c r="AI169" s="95">
        <f t="shared" si="32"/>
        <v>0</v>
      </c>
      <c r="AJ169" s="95">
        <f t="shared" si="32"/>
        <v>0</v>
      </c>
      <c r="AK169" s="95">
        <f t="shared" si="32"/>
        <v>0</v>
      </c>
      <c r="AL169" s="95">
        <f t="shared" si="32"/>
        <v>0</v>
      </c>
      <c r="AM169" s="95">
        <f t="shared" si="32"/>
        <v>0</v>
      </c>
      <c r="AN169" s="95">
        <f t="shared" si="32"/>
        <v>0</v>
      </c>
      <c r="AO169" s="95">
        <f t="shared" si="32"/>
        <v>0</v>
      </c>
      <c r="AP169" s="95">
        <f t="shared" si="32"/>
        <v>0</v>
      </c>
      <c r="AQ169" s="95">
        <f t="shared" si="32"/>
        <v>0</v>
      </c>
      <c r="AR169" s="95">
        <f t="shared" si="32"/>
        <v>0</v>
      </c>
      <c r="AS169" s="95">
        <f t="shared" si="32"/>
        <v>0</v>
      </c>
      <c r="AT169" s="95">
        <f t="shared" si="32"/>
        <v>0</v>
      </c>
      <c r="AU169" s="95">
        <f t="shared" si="32"/>
        <v>0</v>
      </c>
      <c r="AV169" s="95">
        <f t="shared" si="32"/>
        <v>0</v>
      </c>
      <c r="AW169" s="95">
        <f t="shared" si="32"/>
        <v>0</v>
      </c>
      <c r="AX169" s="95">
        <f t="shared" si="32"/>
        <v>0</v>
      </c>
      <c r="AY169" s="95">
        <f t="shared" si="32"/>
        <v>0</v>
      </c>
      <c r="AZ169" s="95">
        <f t="shared" si="32"/>
        <v>0</v>
      </c>
      <c r="BA169" s="95">
        <f t="shared" si="32"/>
        <v>0</v>
      </c>
      <c r="BB169" s="95">
        <f t="shared" si="32"/>
        <v>0</v>
      </c>
      <c r="BC169" s="95">
        <f t="shared" si="32"/>
        <v>0</v>
      </c>
      <c r="BD169" s="95">
        <f t="shared" si="32"/>
        <v>0</v>
      </c>
      <c r="BE169" s="95">
        <f t="shared" si="32"/>
        <v>0</v>
      </c>
      <c r="BF169" s="95">
        <f t="shared" si="32"/>
        <v>0</v>
      </c>
      <c r="BG169" s="95">
        <f t="shared" si="32"/>
        <v>0</v>
      </c>
      <c r="BH169" s="95">
        <f t="shared" si="32"/>
        <v>0</v>
      </c>
      <c r="BI169" s="95">
        <f t="shared" si="32"/>
        <v>0</v>
      </c>
      <c r="BJ169" s="95">
        <f t="shared" si="32"/>
        <v>0</v>
      </c>
      <c r="BK169" s="95">
        <f t="shared" si="32"/>
        <v>0</v>
      </c>
      <c r="BL169" s="95">
        <f t="shared" si="32"/>
        <v>0</v>
      </c>
      <c r="BM169" s="95">
        <f t="shared" si="32"/>
        <v>0</v>
      </c>
      <c r="BN169" s="95">
        <f t="shared" si="32"/>
        <v>0</v>
      </c>
      <c r="BO169" s="95">
        <f t="shared" si="32"/>
        <v>0</v>
      </c>
      <c r="BP169" s="95">
        <f t="shared" si="32"/>
        <v>0</v>
      </c>
      <c r="BQ169" s="95">
        <f t="shared" si="32"/>
        <v>0</v>
      </c>
      <c r="BR169" s="95">
        <f t="shared" si="32"/>
        <v>0</v>
      </c>
      <c r="BS169" s="95">
        <f t="shared" si="32"/>
        <v>0</v>
      </c>
      <c r="BT169" s="95">
        <f t="shared" si="32"/>
        <v>0</v>
      </c>
      <c r="BU169" s="95">
        <f t="shared" si="32"/>
        <v>0</v>
      </c>
      <c r="BV169" s="95">
        <f t="shared" si="32"/>
        <v>0</v>
      </c>
      <c r="BW169" s="95">
        <f t="shared" si="32"/>
        <v>0</v>
      </c>
      <c r="BX169" s="95">
        <f t="shared" si="32"/>
        <v>0</v>
      </c>
      <c r="BY169" s="95">
        <f t="shared" si="32"/>
        <v>0</v>
      </c>
      <c r="BZ169" s="95">
        <f t="shared" si="32"/>
        <v>0</v>
      </c>
      <c r="CA169" s="95">
        <f t="shared" si="32"/>
        <v>0</v>
      </c>
      <c r="CB169" s="95">
        <f t="shared" si="32"/>
        <v>0</v>
      </c>
      <c r="CC169" s="95">
        <f t="shared" si="32"/>
        <v>0</v>
      </c>
      <c r="CD169" s="95">
        <f t="shared" si="32"/>
        <v>0</v>
      </c>
      <c r="CE169" s="95">
        <f t="shared" si="32"/>
        <v>0</v>
      </c>
      <c r="CF169" s="95">
        <f t="shared" si="32"/>
        <v>0</v>
      </c>
      <c r="CG169" s="95">
        <f t="shared" si="32"/>
        <v>0</v>
      </c>
      <c r="CH169" s="95">
        <f t="shared" si="32"/>
        <v>0</v>
      </c>
      <c r="CI169" s="95">
        <f t="shared" si="32"/>
        <v>0</v>
      </c>
      <c r="CJ169" s="95">
        <f t="shared" si="32"/>
        <v>0</v>
      </c>
      <c r="CK169" s="165">
        <f t="shared" si="16"/>
        <v>420000000</v>
      </c>
      <c r="CL169" s="160">
        <f t="shared" si="32"/>
        <v>0</v>
      </c>
    </row>
    <row r="170" spans="1:90" ht="48" customHeight="1" x14ac:dyDescent="0.25">
      <c r="A170" s="288"/>
      <c r="B170" s="285" t="s">
        <v>374</v>
      </c>
      <c r="C170" s="285" t="s">
        <v>375</v>
      </c>
      <c r="D170" s="285" t="s">
        <v>376</v>
      </c>
      <c r="E170" s="175" t="s">
        <v>377</v>
      </c>
      <c r="F170" s="15" t="s">
        <v>378</v>
      </c>
      <c r="G170" s="218">
        <v>0.08</v>
      </c>
      <c r="H170" s="15" t="s">
        <v>379</v>
      </c>
      <c r="I170" s="15">
        <v>3</v>
      </c>
      <c r="J170" s="15"/>
      <c r="K170" s="15"/>
      <c r="L170" s="15">
        <v>2</v>
      </c>
      <c r="M170" s="15">
        <v>2</v>
      </c>
      <c r="N170" s="173" t="s">
        <v>380</v>
      </c>
      <c r="O170" s="214">
        <v>6</v>
      </c>
      <c r="P170" s="217" t="s">
        <v>379</v>
      </c>
      <c r="Q170" s="96">
        <v>3</v>
      </c>
      <c r="R170" s="97">
        <v>1</v>
      </c>
      <c r="S170" s="97">
        <v>3</v>
      </c>
      <c r="T170" s="97">
        <v>2</v>
      </c>
      <c r="U170" s="98">
        <v>2</v>
      </c>
      <c r="V170" s="99"/>
      <c r="W170" s="99">
        <v>80000000</v>
      </c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0"/>
      <c r="AW170" s="11"/>
      <c r="AX170" s="11"/>
      <c r="AY170" s="11"/>
      <c r="AZ170" s="11"/>
      <c r="BA170" s="11"/>
      <c r="BB170" s="11"/>
      <c r="BC170" s="11"/>
      <c r="BD170" s="11"/>
      <c r="BE170" s="11"/>
      <c r="BF170" s="11"/>
      <c r="BG170" s="11"/>
      <c r="BH170" s="11"/>
      <c r="BI170" s="11"/>
      <c r="BJ170" s="11"/>
      <c r="BK170" s="11"/>
      <c r="BL170" s="11"/>
      <c r="BM170" s="11"/>
      <c r="BN170" s="11"/>
      <c r="BO170" s="11"/>
      <c r="BP170" s="11"/>
      <c r="BQ170" s="11"/>
      <c r="BR170" s="11"/>
      <c r="BS170" s="11"/>
      <c r="BT170" s="11"/>
      <c r="BU170" s="11"/>
      <c r="BV170" s="11"/>
      <c r="BW170" s="12"/>
      <c r="BX170" s="214"/>
      <c r="BY170" s="214"/>
      <c r="BZ170" s="214"/>
      <c r="CA170" s="214"/>
      <c r="CB170" s="214"/>
      <c r="CC170" s="214"/>
      <c r="CD170" s="214"/>
      <c r="CE170" s="214"/>
      <c r="CF170" s="214"/>
      <c r="CG170" s="214"/>
      <c r="CH170" s="214"/>
      <c r="CI170" s="214"/>
      <c r="CJ170" s="214"/>
      <c r="CK170" s="165">
        <f t="shared" si="16"/>
        <v>80000000</v>
      </c>
      <c r="CL170" s="155" t="s">
        <v>846</v>
      </c>
    </row>
    <row r="171" spans="1:90" ht="72" customHeight="1" x14ac:dyDescent="0.25">
      <c r="A171" s="288"/>
      <c r="B171" s="288"/>
      <c r="C171" s="288"/>
      <c r="D171" s="288"/>
      <c r="E171" s="28" t="s">
        <v>381</v>
      </c>
      <c r="F171" s="15" t="s">
        <v>382</v>
      </c>
      <c r="G171" s="97">
        <v>8</v>
      </c>
      <c r="H171" s="58" t="s">
        <v>383</v>
      </c>
      <c r="I171" s="54">
        <v>16</v>
      </c>
      <c r="J171" s="54" t="s">
        <v>384</v>
      </c>
      <c r="K171" s="58" t="s">
        <v>385</v>
      </c>
      <c r="L171" s="58" t="s">
        <v>386</v>
      </c>
      <c r="M171" s="58" t="s">
        <v>386</v>
      </c>
      <c r="N171" s="217" t="s">
        <v>387</v>
      </c>
      <c r="O171" s="218">
        <v>0.08</v>
      </c>
      <c r="P171" s="28" t="s">
        <v>388</v>
      </c>
      <c r="Q171" s="225">
        <v>11</v>
      </c>
      <c r="R171" s="225">
        <v>0</v>
      </c>
      <c r="S171" s="225">
        <v>2</v>
      </c>
      <c r="T171" s="225">
        <v>3</v>
      </c>
      <c r="U171" s="100">
        <v>3</v>
      </c>
      <c r="V171" s="99"/>
      <c r="W171" s="99">
        <v>10000000</v>
      </c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0"/>
      <c r="AW171" s="11"/>
      <c r="AX171" s="11"/>
      <c r="AY171" s="11"/>
      <c r="AZ171" s="11"/>
      <c r="BA171" s="11"/>
      <c r="BB171" s="11"/>
      <c r="BC171" s="11"/>
      <c r="BD171" s="11"/>
      <c r="BE171" s="11"/>
      <c r="BF171" s="11"/>
      <c r="BG171" s="11"/>
      <c r="BH171" s="11"/>
      <c r="BI171" s="11"/>
      <c r="BJ171" s="11"/>
      <c r="BK171" s="11"/>
      <c r="BL171" s="11"/>
      <c r="BM171" s="11"/>
      <c r="BN171" s="11"/>
      <c r="BO171" s="11"/>
      <c r="BP171" s="11"/>
      <c r="BQ171" s="11"/>
      <c r="BR171" s="11"/>
      <c r="BS171" s="11"/>
      <c r="BT171" s="11"/>
      <c r="BU171" s="11"/>
      <c r="BV171" s="11"/>
      <c r="BW171" s="12"/>
      <c r="BX171" s="214"/>
      <c r="BY171" s="214"/>
      <c r="BZ171" s="214"/>
      <c r="CA171" s="214"/>
      <c r="CB171" s="214"/>
      <c r="CC171" s="214"/>
      <c r="CD171" s="214"/>
      <c r="CE171" s="214"/>
      <c r="CF171" s="214"/>
      <c r="CG171" s="214"/>
      <c r="CH171" s="214"/>
      <c r="CI171" s="214"/>
      <c r="CJ171" s="214"/>
      <c r="CK171" s="165">
        <f t="shared" si="16"/>
        <v>10000000</v>
      </c>
      <c r="CL171" s="155" t="s">
        <v>846</v>
      </c>
    </row>
    <row r="172" spans="1:90" ht="78" customHeight="1" x14ac:dyDescent="0.25">
      <c r="A172" s="288"/>
      <c r="B172" s="286"/>
      <c r="C172" s="286"/>
      <c r="D172" s="286"/>
      <c r="E172" s="175" t="s">
        <v>389</v>
      </c>
      <c r="F172" s="15" t="s">
        <v>390</v>
      </c>
      <c r="G172" s="101">
        <v>4</v>
      </c>
      <c r="H172" s="102" t="s">
        <v>391</v>
      </c>
      <c r="I172" s="57">
        <v>1</v>
      </c>
      <c r="J172" s="57"/>
      <c r="K172" s="102"/>
      <c r="L172" s="102">
        <v>1</v>
      </c>
      <c r="M172" s="102">
        <v>1</v>
      </c>
      <c r="N172" s="217" t="s">
        <v>392</v>
      </c>
      <c r="O172" s="214">
        <v>4</v>
      </c>
      <c r="P172" s="217" t="s">
        <v>393</v>
      </c>
      <c r="Q172" s="15">
        <v>1</v>
      </c>
      <c r="R172" s="15">
        <v>0</v>
      </c>
      <c r="S172" s="214">
        <v>1</v>
      </c>
      <c r="T172" s="214">
        <v>1</v>
      </c>
      <c r="U172" s="214">
        <v>2</v>
      </c>
      <c r="V172" s="99"/>
      <c r="W172" s="99">
        <v>10000000</v>
      </c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0"/>
      <c r="AW172" s="11"/>
      <c r="AX172" s="11"/>
      <c r="AY172" s="11"/>
      <c r="AZ172" s="11"/>
      <c r="BA172" s="11"/>
      <c r="BB172" s="11"/>
      <c r="BC172" s="11"/>
      <c r="BD172" s="11"/>
      <c r="BE172" s="11"/>
      <c r="BF172" s="11"/>
      <c r="BG172" s="11"/>
      <c r="BH172" s="11"/>
      <c r="BI172" s="11"/>
      <c r="BJ172" s="11"/>
      <c r="BK172" s="11"/>
      <c r="BL172" s="11"/>
      <c r="BM172" s="11"/>
      <c r="BN172" s="11"/>
      <c r="BO172" s="11"/>
      <c r="BP172" s="11"/>
      <c r="BQ172" s="11"/>
      <c r="BR172" s="11"/>
      <c r="BS172" s="11"/>
      <c r="BT172" s="11"/>
      <c r="BU172" s="11"/>
      <c r="BV172" s="11"/>
      <c r="BW172" s="12"/>
      <c r="BX172" s="214"/>
      <c r="BY172" s="214"/>
      <c r="BZ172" s="214"/>
      <c r="CA172" s="214"/>
      <c r="CB172" s="214"/>
      <c r="CC172" s="214"/>
      <c r="CD172" s="214"/>
      <c r="CE172" s="214"/>
      <c r="CF172" s="214"/>
      <c r="CG172" s="214"/>
      <c r="CH172" s="214"/>
      <c r="CI172" s="214"/>
      <c r="CJ172" s="214"/>
      <c r="CK172" s="165">
        <f t="shared" si="16"/>
        <v>10000000</v>
      </c>
      <c r="CL172" s="155" t="s">
        <v>846</v>
      </c>
    </row>
    <row r="173" spans="1:90" ht="34.5" customHeight="1" x14ac:dyDescent="0.2">
      <c r="A173" s="288"/>
      <c r="B173" s="62"/>
      <c r="C173" s="62"/>
      <c r="D173" s="62"/>
      <c r="E173" s="75"/>
      <c r="F173" s="49"/>
      <c r="G173" s="265"/>
      <c r="H173" s="266"/>
      <c r="I173" s="267"/>
      <c r="J173" s="267"/>
      <c r="K173" s="266"/>
      <c r="L173" s="266"/>
      <c r="M173" s="266"/>
      <c r="N173" s="51"/>
      <c r="O173" s="50"/>
      <c r="P173" s="51"/>
      <c r="Q173" s="21">
        <f>SUM(Q170:Q172)</f>
        <v>15</v>
      </c>
      <c r="R173" s="21">
        <f t="shared" ref="R173:CG173" si="33">SUM(R170:R172)</f>
        <v>1</v>
      </c>
      <c r="S173" s="21">
        <f t="shared" si="33"/>
        <v>6</v>
      </c>
      <c r="T173" s="21">
        <f t="shared" si="33"/>
        <v>6</v>
      </c>
      <c r="U173" s="21">
        <f t="shared" si="33"/>
        <v>7</v>
      </c>
      <c r="V173" s="21">
        <f>SUM(V170:V172)</f>
        <v>0</v>
      </c>
      <c r="W173" s="21">
        <f t="shared" si="33"/>
        <v>100000000</v>
      </c>
      <c r="X173" s="21">
        <f t="shared" si="33"/>
        <v>0</v>
      </c>
      <c r="Y173" s="21"/>
      <c r="Z173" s="21">
        <f t="shared" si="33"/>
        <v>0</v>
      </c>
      <c r="AA173" s="21"/>
      <c r="AB173" s="21"/>
      <c r="AC173" s="21">
        <f t="shared" si="33"/>
        <v>0</v>
      </c>
      <c r="AD173" s="21">
        <f t="shared" si="33"/>
        <v>0</v>
      </c>
      <c r="AE173" s="21">
        <f t="shared" si="33"/>
        <v>0</v>
      </c>
      <c r="AF173" s="21">
        <f t="shared" si="33"/>
        <v>0</v>
      </c>
      <c r="AG173" s="21">
        <f t="shared" si="33"/>
        <v>0</v>
      </c>
      <c r="AH173" s="21">
        <f t="shared" si="33"/>
        <v>0</v>
      </c>
      <c r="AI173" s="21">
        <f t="shared" si="33"/>
        <v>0</v>
      </c>
      <c r="AJ173" s="21">
        <f t="shared" si="33"/>
        <v>0</v>
      </c>
      <c r="AK173" s="21">
        <f t="shared" si="33"/>
        <v>0</v>
      </c>
      <c r="AL173" s="21">
        <f t="shared" si="33"/>
        <v>0</v>
      </c>
      <c r="AM173" s="21">
        <f t="shared" si="33"/>
        <v>0</v>
      </c>
      <c r="AN173" s="21">
        <f t="shared" si="33"/>
        <v>0</v>
      </c>
      <c r="AO173" s="21">
        <f t="shared" si="33"/>
        <v>0</v>
      </c>
      <c r="AP173" s="21">
        <f t="shared" si="33"/>
        <v>0</v>
      </c>
      <c r="AQ173" s="21">
        <f t="shared" si="33"/>
        <v>0</v>
      </c>
      <c r="AR173" s="21">
        <f t="shared" si="33"/>
        <v>0</v>
      </c>
      <c r="AS173" s="21">
        <f t="shared" si="33"/>
        <v>0</v>
      </c>
      <c r="AT173" s="21">
        <f t="shared" si="33"/>
        <v>0</v>
      </c>
      <c r="AU173" s="21">
        <f t="shared" si="33"/>
        <v>0</v>
      </c>
      <c r="AV173" s="21">
        <f t="shared" si="33"/>
        <v>0</v>
      </c>
      <c r="AW173" s="21">
        <f t="shared" si="33"/>
        <v>0</v>
      </c>
      <c r="AX173" s="21">
        <f t="shared" si="33"/>
        <v>0</v>
      </c>
      <c r="AY173" s="21">
        <f t="shared" si="33"/>
        <v>0</v>
      </c>
      <c r="AZ173" s="21">
        <f t="shared" si="33"/>
        <v>0</v>
      </c>
      <c r="BA173" s="21">
        <f t="shared" si="33"/>
        <v>0</v>
      </c>
      <c r="BB173" s="21">
        <f t="shared" si="33"/>
        <v>0</v>
      </c>
      <c r="BC173" s="21">
        <f t="shared" si="33"/>
        <v>0</v>
      </c>
      <c r="BD173" s="21">
        <f t="shared" si="33"/>
        <v>0</v>
      </c>
      <c r="BE173" s="21">
        <f t="shared" si="33"/>
        <v>0</v>
      </c>
      <c r="BF173" s="21">
        <f t="shared" si="33"/>
        <v>0</v>
      </c>
      <c r="BG173" s="21">
        <f t="shared" si="33"/>
        <v>0</v>
      </c>
      <c r="BH173" s="21">
        <f t="shared" si="33"/>
        <v>0</v>
      </c>
      <c r="BI173" s="21">
        <f t="shared" si="33"/>
        <v>0</v>
      </c>
      <c r="BJ173" s="21">
        <f t="shared" si="33"/>
        <v>0</v>
      </c>
      <c r="BK173" s="21">
        <f t="shared" si="33"/>
        <v>0</v>
      </c>
      <c r="BL173" s="21">
        <f t="shared" si="33"/>
        <v>0</v>
      </c>
      <c r="BM173" s="21">
        <f t="shared" si="33"/>
        <v>0</v>
      </c>
      <c r="BN173" s="21">
        <f t="shared" si="33"/>
        <v>0</v>
      </c>
      <c r="BO173" s="21">
        <f t="shared" si="33"/>
        <v>0</v>
      </c>
      <c r="BP173" s="21">
        <f t="shared" si="33"/>
        <v>0</v>
      </c>
      <c r="BQ173" s="21">
        <f t="shared" si="33"/>
        <v>0</v>
      </c>
      <c r="BR173" s="21">
        <f t="shared" si="33"/>
        <v>0</v>
      </c>
      <c r="BS173" s="21">
        <f t="shared" si="33"/>
        <v>0</v>
      </c>
      <c r="BT173" s="21">
        <f t="shared" si="33"/>
        <v>0</v>
      </c>
      <c r="BU173" s="21">
        <f t="shared" si="33"/>
        <v>0</v>
      </c>
      <c r="BV173" s="21">
        <f t="shared" si="33"/>
        <v>0</v>
      </c>
      <c r="BW173" s="21">
        <f t="shared" si="33"/>
        <v>0</v>
      </c>
      <c r="BX173" s="21">
        <f t="shared" si="33"/>
        <v>0</v>
      </c>
      <c r="BY173" s="21">
        <f t="shared" si="33"/>
        <v>0</v>
      </c>
      <c r="BZ173" s="21">
        <f t="shared" si="33"/>
        <v>0</v>
      </c>
      <c r="CA173" s="21">
        <f t="shared" si="33"/>
        <v>0</v>
      </c>
      <c r="CB173" s="21">
        <f t="shared" si="33"/>
        <v>0</v>
      </c>
      <c r="CC173" s="21">
        <f t="shared" si="33"/>
        <v>0</v>
      </c>
      <c r="CD173" s="21">
        <f t="shared" si="33"/>
        <v>0</v>
      </c>
      <c r="CE173" s="21">
        <f t="shared" si="33"/>
        <v>0</v>
      </c>
      <c r="CF173" s="21">
        <f t="shared" si="33"/>
        <v>0</v>
      </c>
      <c r="CG173" s="21">
        <f t="shared" si="33"/>
        <v>0</v>
      </c>
      <c r="CH173" s="21">
        <f>SUM(CH170:CH172)</f>
        <v>0</v>
      </c>
      <c r="CI173" s="21">
        <f>SUM(CI170:CI172)</f>
        <v>0</v>
      </c>
      <c r="CJ173" s="21">
        <f>SUM(CJ170:CJ172)</f>
        <v>0</v>
      </c>
      <c r="CK173" s="268">
        <f t="shared" si="16"/>
        <v>100000000</v>
      </c>
      <c r="CL173" s="157">
        <f>SUM(CL170:CL172)</f>
        <v>0</v>
      </c>
    </row>
    <row r="174" spans="1:90" ht="90" customHeight="1" x14ac:dyDescent="0.25">
      <c r="A174" s="288"/>
      <c r="B174" s="288"/>
      <c r="C174" s="288"/>
      <c r="D174" s="288"/>
      <c r="E174" s="104" t="s">
        <v>394</v>
      </c>
      <c r="F174" s="25" t="s">
        <v>395</v>
      </c>
      <c r="G174" s="103">
        <v>4</v>
      </c>
      <c r="H174" s="264" t="s">
        <v>396</v>
      </c>
      <c r="I174" s="68">
        <v>1</v>
      </c>
      <c r="J174" s="68"/>
      <c r="K174" s="104"/>
      <c r="L174" s="104">
        <v>2</v>
      </c>
      <c r="M174" s="104">
        <v>1</v>
      </c>
      <c r="N174" s="215" t="s">
        <v>397</v>
      </c>
      <c r="O174" s="214">
        <v>4</v>
      </c>
      <c r="P174" s="105" t="s">
        <v>398</v>
      </c>
      <c r="Q174" s="15">
        <v>0</v>
      </c>
      <c r="R174" s="15">
        <v>0</v>
      </c>
      <c r="S174" s="214">
        <v>1</v>
      </c>
      <c r="T174" s="214">
        <v>2</v>
      </c>
      <c r="U174" s="214">
        <v>1</v>
      </c>
      <c r="V174" s="99"/>
      <c r="W174" s="99">
        <v>20000000</v>
      </c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0"/>
      <c r="AW174" s="11"/>
      <c r="AX174" s="11"/>
      <c r="AY174" s="11"/>
      <c r="AZ174" s="11"/>
      <c r="BA174" s="11"/>
      <c r="BB174" s="11"/>
      <c r="BC174" s="11"/>
      <c r="BD174" s="11"/>
      <c r="BE174" s="11"/>
      <c r="BF174" s="11"/>
      <c r="BG174" s="11"/>
      <c r="BH174" s="11"/>
      <c r="BI174" s="11"/>
      <c r="BJ174" s="11"/>
      <c r="BK174" s="11"/>
      <c r="BL174" s="11"/>
      <c r="BM174" s="11"/>
      <c r="BN174" s="11"/>
      <c r="BO174" s="11"/>
      <c r="BP174" s="11"/>
      <c r="BQ174" s="11"/>
      <c r="BR174" s="11"/>
      <c r="BS174" s="11"/>
      <c r="BT174" s="11"/>
      <c r="BU174" s="11"/>
      <c r="BV174" s="11"/>
      <c r="BW174" s="12"/>
      <c r="BX174" s="214"/>
      <c r="BY174" s="214"/>
      <c r="BZ174" s="214"/>
      <c r="CA174" s="214"/>
      <c r="CB174" s="214"/>
      <c r="CC174" s="214"/>
      <c r="CD174" s="214"/>
      <c r="CE174" s="214"/>
      <c r="CF174" s="214"/>
      <c r="CG174" s="214"/>
      <c r="CH174" s="214"/>
      <c r="CI174" s="214"/>
      <c r="CJ174" s="214"/>
      <c r="CK174" s="165">
        <f t="shared" si="16"/>
        <v>20000000</v>
      </c>
      <c r="CL174" s="155" t="s">
        <v>846</v>
      </c>
    </row>
    <row r="175" spans="1:90" ht="54" customHeight="1" x14ac:dyDescent="0.25">
      <c r="A175" s="288"/>
      <c r="B175" s="288"/>
      <c r="C175" s="288"/>
      <c r="D175" s="288"/>
      <c r="E175" s="219" t="s">
        <v>399</v>
      </c>
      <c r="F175" s="219" t="s">
        <v>400</v>
      </c>
      <c r="G175" s="206">
        <v>4</v>
      </c>
      <c r="H175" s="219" t="s">
        <v>401</v>
      </c>
      <c r="I175" s="206">
        <v>1</v>
      </c>
      <c r="J175" s="214"/>
      <c r="K175" s="214"/>
      <c r="L175" s="206">
        <v>2</v>
      </c>
      <c r="M175" s="206">
        <v>1</v>
      </c>
      <c r="N175" s="222" t="s">
        <v>402</v>
      </c>
      <c r="O175" s="206">
        <v>4</v>
      </c>
      <c r="P175" s="206" t="s">
        <v>403</v>
      </c>
      <c r="Q175" s="206">
        <v>0</v>
      </c>
      <c r="R175" s="206">
        <v>0</v>
      </c>
      <c r="S175" s="206">
        <v>1</v>
      </c>
      <c r="T175" s="206">
        <v>1</v>
      </c>
      <c r="U175" s="206">
        <v>2</v>
      </c>
      <c r="V175" s="227"/>
      <c r="W175" s="227">
        <f>20000000+300000000</f>
        <v>320000000</v>
      </c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0"/>
      <c r="AW175" s="11"/>
      <c r="AX175" s="11"/>
      <c r="AY175" s="11"/>
      <c r="AZ175" s="11"/>
      <c r="BA175" s="11"/>
      <c r="BB175" s="11"/>
      <c r="BC175" s="11"/>
      <c r="BD175" s="11"/>
      <c r="BE175" s="11"/>
      <c r="BF175" s="11"/>
      <c r="BG175" s="11"/>
      <c r="BH175" s="11"/>
      <c r="BI175" s="11"/>
      <c r="BJ175" s="11"/>
      <c r="BK175" s="11"/>
      <c r="BL175" s="11"/>
      <c r="BM175" s="11"/>
      <c r="BN175" s="11"/>
      <c r="BO175" s="11"/>
      <c r="BP175" s="11"/>
      <c r="BQ175" s="11"/>
      <c r="BR175" s="11"/>
      <c r="BS175" s="11"/>
      <c r="BT175" s="11"/>
      <c r="BU175" s="11"/>
      <c r="BV175" s="11"/>
      <c r="BW175" s="12"/>
      <c r="BX175" s="214"/>
      <c r="BY175" s="214"/>
      <c r="BZ175" s="214"/>
      <c r="CA175" s="214"/>
      <c r="CB175" s="214"/>
      <c r="CC175" s="214"/>
      <c r="CD175" s="214"/>
      <c r="CE175" s="214"/>
      <c r="CF175" s="214"/>
      <c r="CG175" s="214"/>
      <c r="CH175" s="214"/>
      <c r="CI175" s="214"/>
      <c r="CJ175" s="214"/>
      <c r="CK175" s="165">
        <f t="shared" si="16"/>
        <v>320000000</v>
      </c>
      <c r="CL175" s="155" t="s">
        <v>846</v>
      </c>
    </row>
    <row r="176" spans="1:90" ht="90" customHeight="1" x14ac:dyDescent="0.25">
      <c r="A176" s="288"/>
      <c r="B176" s="286"/>
      <c r="C176" s="286"/>
      <c r="D176" s="286"/>
      <c r="E176" s="15" t="s">
        <v>404</v>
      </c>
      <c r="F176" s="26" t="s">
        <v>405</v>
      </c>
      <c r="G176" s="214">
        <v>6</v>
      </c>
      <c r="H176" s="58" t="s">
        <v>406</v>
      </c>
      <c r="I176" s="23">
        <v>0</v>
      </c>
      <c r="J176" s="214"/>
      <c r="K176" s="214"/>
      <c r="L176" s="214">
        <v>3</v>
      </c>
      <c r="M176" s="214">
        <v>3</v>
      </c>
      <c r="N176" s="217" t="s">
        <v>407</v>
      </c>
      <c r="O176" s="214">
        <v>6</v>
      </c>
      <c r="P176" s="217" t="s">
        <v>408</v>
      </c>
      <c r="Q176" s="15">
        <v>0</v>
      </c>
      <c r="R176" s="23">
        <v>0</v>
      </c>
      <c r="S176" s="214">
        <v>0</v>
      </c>
      <c r="T176" s="218">
        <v>0.03</v>
      </c>
      <c r="U176" s="218">
        <v>3</v>
      </c>
      <c r="V176" s="99"/>
      <c r="W176" s="99">
        <v>40000000</v>
      </c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0"/>
      <c r="AW176" s="11"/>
      <c r="AX176" s="11"/>
      <c r="AY176" s="11"/>
      <c r="AZ176" s="11"/>
      <c r="BA176" s="11"/>
      <c r="BB176" s="11"/>
      <c r="BC176" s="11"/>
      <c r="BD176" s="11"/>
      <c r="BE176" s="11"/>
      <c r="BF176" s="11"/>
      <c r="BG176" s="11"/>
      <c r="BH176" s="11"/>
      <c r="BI176" s="11"/>
      <c r="BJ176" s="11"/>
      <c r="BK176" s="11"/>
      <c r="BL176" s="11"/>
      <c r="BM176" s="11"/>
      <c r="BN176" s="11"/>
      <c r="BO176" s="11"/>
      <c r="BP176" s="11"/>
      <c r="BQ176" s="11"/>
      <c r="BR176" s="11"/>
      <c r="BS176" s="11"/>
      <c r="BT176" s="11"/>
      <c r="BU176" s="11"/>
      <c r="BV176" s="11"/>
      <c r="BW176" s="12"/>
      <c r="BX176" s="214"/>
      <c r="BY176" s="214"/>
      <c r="BZ176" s="214"/>
      <c r="CA176" s="214"/>
      <c r="CB176" s="214"/>
      <c r="CC176" s="214"/>
      <c r="CD176" s="214"/>
      <c r="CE176" s="214"/>
      <c r="CF176" s="214"/>
      <c r="CG176" s="214"/>
      <c r="CH176" s="214"/>
      <c r="CI176" s="214"/>
      <c r="CJ176" s="214"/>
      <c r="CK176" s="165">
        <f t="shared" si="16"/>
        <v>40000000</v>
      </c>
      <c r="CL176" s="155" t="s">
        <v>846</v>
      </c>
    </row>
    <row r="177" spans="1:90" ht="34.5" customHeight="1" x14ac:dyDescent="0.2">
      <c r="A177" s="288"/>
      <c r="B177" s="49"/>
      <c r="C177" s="49"/>
      <c r="D177" s="49"/>
      <c r="E177" s="49"/>
      <c r="F177" s="49"/>
      <c r="G177" s="49"/>
      <c r="H177" s="49"/>
      <c r="I177" s="49"/>
      <c r="J177" s="50"/>
      <c r="K177" s="50"/>
      <c r="L177" s="50"/>
      <c r="M177" s="50"/>
      <c r="N177" s="51"/>
      <c r="O177" s="50"/>
      <c r="P177" s="51"/>
      <c r="Q177" s="21">
        <f t="shared" ref="Q177:X177" si="34">SUM(Q174:Q176)</f>
        <v>0</v>
      </c>
      <c r="R177" s="21">
        <f t="shared" si="34"/>
        <v>0</v>
      </c>
      <c r="S177" s="21">
        <f t="shared" si="34"/>
        <v>2</v>
      </c>
      <c r="T177" s="21">
        <f t="shared" si="34"/>
        <v>3.03</v>
      </c>
      <c r="U177" s="21">
        <f t="shared" si="34"/>
        <v>6</v>
      </c>
      <c r="V177" s="21">
        <f t="shared" si="34"/>
        <v>0</v>
      </c>
      <c r="W177" s="21">
        <f t="shared" si="34"/>
        <v>380000000</v>
      </c>
      <c r="X177" s="21">
        <f t="shared" si="34"/>
        <v>0</v>
      </c>
      <c r="Y177" s="21"/>
      <c r="Z177" s="21">
        <f>SUM(Z174:Z176)</f>
        <v>0</v>
      </c>
      <c r="AA177" s="21"/>
      <c r="AB177" s="21"/>
      <c r="AC177" s="21">
        <f t="shared" ref="AC177:BH177" si="35">SUM(AC174:AC176)</f>
        <v>0</v>
      </c>
      <c r="AD177" s="21">
        <f t="shared" si="35"/>
        <v>0</v>
      </c>
      <c r="AE177" s="21">
        <f t="shared" si="35"/>
        <v>0</v>
      </c>
      <c r="AF177" s="21">
        <f t="shared" si="35"/>
        <v>0</v>
      </c>
      <c r="AG177" s="21">
        <f t="shared" si="35"/>
        <v>0</v>
      </c>
      <c r="AH177" s="21">
        <f t="shared" si="35"/>
        <v>0</v>
      </c>
      <c r="AI177" s="21">
        <f t="shared" si="35"/>
        <v>0</v>
      </c>
      <c r="AJ177" s="21">
        <f t="shared" si="35"/>
        <v>0</v>
      </c>
      <c r="AK177" s="21">
        <f t="shared" si="35"/>
        <v>0</v>
      </c>
      <c r="AL177" s="21">
        <f t="shared" si="35"/>
        <v>0</v>
      </c>
      <c r="AM177" s="21">
        <f t="shared" si="35"/>
        <v>0</v>
      </c>
      <c r="AN177" s="21">
        <f t="shared" si="35"/>
        <v>0</v>
      </c>
      <c r="AO177" s="21">
        <f t="shared" si="35"/>
        <v>0</v>
      </c>
      <c r="AP177" s="21">
        <f t="shared" si="35"/>
        <v>0</v>
      </c>
      <c r="AQ177" s="21">
        <f t="shared" si="35"/>
        <v>0</v>
      </c>
      <c r="AR177" s="21">
        <f t="shared" si="35"/>
        <v>0</v>
      </c>
      <c r="AS177" s="21">
        <f t="shared" si="35"/>
        <v>0</v>
      </c>
      <c r="AT177" s="21">
        <f t="shared" si="35"/>
        <v>0</v>
      </c>
      <c r="AU177" s="21">
        <f t="shared" si="35"/>
        <v>0</v>
      </c>
      <c r="AV177" s="21">
        <f t="shared" si="35"/>
        <v>0</v>
      </c>
      <c r="AW177" s="21">
        <f t="shared" si="35"/>
        <v>0</v>
      </c>
      <c r="AX177" s="21">
        <f t="shared" si="35"/>
        <v>0</v>
      </c>
      <c r="AY177" s="21">
        <f t="shared" si="35"/>
        <v>0</v>
      </c>
      <c r="AZ177" s="21">
        <f t="shared" si="35"/>
        <v>0</v>
      </c>
      <c r="BA177" s="21">
        <f t="shared" si="35"/>
        <v>0</v>
      </c>
      <c r="BB177" s="21">
        <f t="shared" si="35"/>
        <v>0</v>
      </c>
      <c r="BC177" s="21">
        <f t="shared" si="35"/>
        <v>0</v>
      </c>
      <c r="BD177" s="21">
        <f t="shared" si="35"/>
        <v>0</v>
      </c>
      <c r="BE177" s="21">
        <f t="shared" si="35"/>
        <v>0</v>
      </c>
      <c r="BF177" s="21">
        <f t="shared" si="35"/>
        <v>0</v>
      </c>
      <c r="BG177" s="21">
        <f t="shared" si="35"/>
        <v>0</v>
      </c>
      <c r="BH177" s="21">
        <f t="shared" si="35"/>
        <v>0</v>
      </c>
      <c r="BI177" s="21">
        <f t="shared" ref="BI177:CN177" si="36">SUM(BI174:BI176)</f>
        <v>0</v>
      </c>
      <c r="BJ177" s="21">
        <f t="shared" si="36"/>
        <v>0</v>
      </c>
      <c r="BK177" s="21">
        <f t="shared" si="36"/>
        <v>0</v>
      </c>
      <c r="BL177" s="21">
        <f t="shared" si="36"/>
        <v>0</v>
      </c>
      <c r="BM177" s="21">
        <f t="shared" si="36"/>
        <v>0</v>
      </c>
      <c r="BN177" s="21">
        <f t="shared" si="36"/>
        <v>0</v>
      </c>
      <c r="BO177" s="21">
        <f t="shared" si="36"/>
        <v>0</v>
      </c>
      <c r="BP177" s="21">
        <f t="shared" si="36"/>
        <v>0</v>
      </c>
      <c r="BQ177" s="21">
        <f t="shared" si="36"/>
        <v>0</v>
      </c>
      <c r="BR177" s="21">
        <f t="shared" si="36"/>
        <v>0</v>
      </c>
      <c r="BS177" s="21">
        <f t="shared" si="36"/>
        <v>0</v>
      </c>
      <c r="BT177" s="21">
        <f t="shared" si="36"/>
        <v>0</v>
      </c>
      <c r="BU177" s="21">
        <f t="shared" si="36"/>
        <v>0</v>
      </c>
      <c r="BV177" s="21">
        <f t="shared" si="36"/>
        <v>0</v>
      </c>
      <c r="BW177" s="21">
        <f t="shared" si="36"/>
        <v>0</v>
      </c>
      <c r="BX177" s="21">
        <f t="shared" si="36"/>
        <v>0</v>
      </c>
      <c r="BY177" s="21">
        <f t="shared" si="36"/>
        <v>0</v>
      </c>
      <c r="BZ177" s="21">
        <f t="shared" si="36"/>
        <v>0</v>
      </c>
      <c r="CA177" s="21">
        <f t="shared" si="36"/>
        <v>0</v>
      </c>
      <c r="CB177" s="21">
        <f t="shared" si="36"/>
        <v>0</v>
      </c>
      <c r="CC177" s="21">
        <f t="shared" si="36"/>
        <v>0</v>
      </c>
      <c r="CD177" s="21">
        <f t="shared" si="36"/>
        <v>0</v>
      </c>
      <c r="CE177" s="21">
        <f t="shared" si="36"/>
        <v>0</v>
      </c>
      <c r="CF177" s="21">
        <f t="shared" si="36"/>
        <v>0</v>
      </c>
      <c r="CG177" s="21">
        <f t="shared" si="36"/>
        <v>0</v>
      </c>
      <c r="CH177" s="21">
        <f t="shared" si="36"/>
        <v>0</v>
      </c>
      <c r="CI177" s="21">
        <f t="shared" si="36"/>
        <v>0</v>
      </c>
      <c r="CJ177" s="21">
        <f t="shared" si="36"/>
        <v>0</v>
      </c>
      <c r="CK177" s="157">
        <f t="shared" si="16"/>
        <v>380000000</v>
      </c>
      <c r="CL177" s="157">
        <f>SUM(CL174:CL176)</f>
        <v>0</v>
      </c>
    </row>
    <row r="178" spans="1:90" ht="74.25" customHeight="1" x14ac:dyDescent="0.2">
      <c r="A178" s="288"/>
      <c r="B178" s="409" t="s">
        <v>409</v>
      </c>
      <c r="C178" s="174" t="s">
        <v>410</v>
      </c>
      <c r="D178" s="174" t="s">
        <v>411</v>
      </c>
      <c r="E178" s="15" t="s">
        <v>410</v>
      </c>
      <c r="F178" s="174" t="s">
        <v>412</v>
      </c>
      <c r="G178" s="176">
        <v>406</v>
      </c>
      <c r="H178" s="174" t="s">
        <v>413</v>
      </c>
      <c r="I178" s="15">
        <v>1000</v>
      </c>
      <c r="J178" s="15"/>
      <c r="K178" s="15"/>
      <c r="L178" s="15">
        <v>1</v>
      </c>
      <c r="M178" s="15">
        <v>1</v>
      </c>
      <c r="N178" s="173" t="s">
        <v>414</v>
      </c>
      <c r="O178" s="176">
        <v>406</v>
      </c>
      <c r="P178" s="174" t="s">
        <v>415</v>
      </c>
      <c r="Q178" s="15">
        <v>0</v>
      </c>
      <c r="R178" s="28">
        <v>100</v>
      </c>
      <c r="S178" s="26">
        <v>100</v>
      </c>
      <c r="T178" s="26">
        <v>100</v>
      </c>
      <c r="U178" s="26">
        <v>106</v>
      </c>
      <c r="V178" s="11"/>
      <c r="W178" s="11">
        <v>50000000</v>
      </c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0"/>
      <c r="AW178" s="11"/>
      <c r="AX178" s="11"/>
      <c r="AY178" s="11"/>
      <c r="AZ178" s="11"/>
      <c r="BA178" s="11"/>
      <c r="BB178" s="11"/>
      <c r="BC178" s="11"/>
      <c r="BD178" s="11"/>
      <c r="BE178" s="11"/>
      <c r="BF178" s="11"/>
      <c r="BG178" s="11"/>
      <c r="BH178" s="11"/>
      <c r="BI178" s="11"/>
      <c r="BJ178" s="11"/>
      <c r="BK178" s="11"/>
      <c r="BL178" s="11"/>
      <c r="BM178" s="11"/>
      <c r="BN178" s="11"/>
      <c r="BO178" s="11"/>
      <c r="BP178" s="11"/>
      <c r="BQ178" s="11"/>
      <c r="BR178" s="11"/>
      <c r="BS178" s="11"/>
      <c r="BT178" s="11"/>
      <c r="BU178" s="11"/>
      <c r="BV178" s="11"/>
      <c r="BW178" s="11"/>
      <c r="BX178" s="176"/>
      <c r="BY178" s="176"/>
      <c r="BZ178" s="176"/>
      <c r="CA178" s="176"/>
      <c r="CB178" s="176"/>
      <c r="CC178" s="176"/>
      <c r="CD178" s="176"/>
      <c r="CE178" s="176"/>
      <c r="CF178" s="176"/>
      <c r="CG178" s="176"/>
      <c r="CH178" s="176"/>
      <c r="CI178" s="176"/>
      <c r="CJ178" s="176"/>
      <c r="CK178" s="165">
        <f t="shared" si="16"/>
        <v>50000000</v>
      </c>
      <c r="CL178" s="155" t="s">
        <v>78</v>
      </c>
    </row>
    <row r="179" spans="1:90" ht="74.25" customHeight="1" x14ac:dyDescent="0.2">
      <c r="A179" s="288"/>
      <c r="B179" s="409"/>
      <c r="C179" s="174" t="s">
        <v>416</v>
      </c>
      <c r="D179" s="174" t="s">
        <v>417</v>
      </c>
      <c r="E179" s="15" t="s">
        <v>416</v>
      </c>
      <c r="F179" s="174" t="s">
        <v>418</v>
      </c>
      <c r="G179" s="176">
        <v>4328</v>
      </c>
      <c r="H179" s="174" t="s">
        <v>419</v>
      </c>
      <c r="I179" s="15">
        <v>6934</v>
      </c>
      <c r="J179" s="15"/>
      <c r="K179" s="15"/>
      <c r="L179" s="15">
        <v>1</v>
      </c>
      <c r="M179" s="15">
        <v>1</v>
      </c>
      <c r="N179" s="174" t="s">
        <v>420</v>
      </c>
      <c r="O179" s="176">
        <v>4328</v>
      </c>
      <c r="P179" s="174" t="s">
        <v>421</v>
      </c>
      <c r="Q179" s="15">
        <v>0</v>
      </c>
      <c r="R179" s="28">
        <v>500</v>
      </c>
      <c r="S179" s="26">
        <v>1000</v>
      </c>
      <c r="T179" s="26">
        <v>1328</v>
      </c>
      <c r="U179" s="26">
        <v>1500</v>
      </c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0"/>
      <c r="AW179" s="11"/>
      <c r="AX179" s="11"/>
      <c r="AY179" s="11"/>
      <c r="AZ179" s="11"/>
      <c r="BA179" s="11"/>
      <c r="BB179" s="11"/>
      <c r="BC179" s="11"/>
      <c r="BD179" s="11"/>
      <c r="BE179" s="11"/>
      <c r="BF179" s="11"/>
      <c r="BG179" s="11"/>
      <c r="BH179" s="11"/>
      <c r="BI179" s="11"/>
      <c r="BJ179" s="11"/>
      <c r="BK179" s="11"/>
      <c r="BL179" s="11"/>
      <c r="BM179" s="11"/>
      <c r="BN179" s="11"/>
      <c r="BO179" s="11"/>
      <c r="BP179" s="11"/>
      <c r="BQ179" s="11"/>
      <c r="BR179" s="11"/>
      <c r="BS179" s="11"/>
      <c r="BT179" s="11"/>
      <c r="BU179" s="11"/>
      <c r="BV179" s="11"/>
      <c r="BW179" s="11">
        <v>100578134</v>
      </c>
      <c r="BX179" s="176"/>
      <c r="BY179" s="176"/>
      <c r="BZ179" s="176"/>
      <c r="CA179" s="176"/>
      <c r="CB179" s="176"/>
      <c r="CC179" s="176"/>
      <c r="CD179" s="176"/>
      <c r="CE179" s="176"/>
      <c r="CF179" s="176"/>
      <c r="CG179" s="176"/>
      <c r="CH179" s="176"/>
      <c r="CI179" s="176"/>
      <c r="CJ179" s="176"/>
      <c r="CK179" s="165">
        <f t="shared" si="16"/>
        <v>100578134</v>
      </c>
      <c r="CL179" s="155" t="s">
        <v>78</v>
      </c>
    </row>
    <row r="180" spans="1:90" ht="74.25" customHeight="1" x14ac:dyDescent="0.2">
      <c r="A180" s="288"/>
      <c r="B180" s="409"/>
      <c r="C180" s="174" t="s">
        <v>422</v>
      </c>
      <c r="D180" s="174" t="s">
        <v>423</v>
      </c>
      <c r="E180" s="15" t="s">
        <v>424</v>
      </c>
      <c r="F180" s="174" t="s">
        <v>425</v>
      </c>
      <c r="G180" s="176">
        <v>388</v>
      </c>
      <c r="H180" s="174" t="s">
        <v>426</v>
      </c>
      <c r="I180" s="15">
        <v>0</v>
      </c>
      <c r="J180" s="15"/>
      <c r="K180" s="15"/>
      <c r="L180" s="15">
        <v>1</v>
      </c>
      <c r="M180" s="15">
        <v>1</v>
      </c>
      <c r="N180" s="174" t="s">
        <v>427</v>
      </c>
      <c r="O180" s="176">
        <v>388</v>
      </c>
      <c r="P180" s="174" t="s">
        <v>428</v>
      </c>
      <c r="Q180" s="15">
        <v>0</v>
      </c>
      <c r="R180" s="28">
        <v>88</v>
      </c>
      <c r="S180" s="26">
        <v>100</v>
      </c>
      <c r="T180" s="26">
        <v>100</v>
      </c>
      <c r="U180" s="26">
        <v>100</v>
      </c>
      <c r="V180" s="11"/>
      <c r="W180" s="11">
        <v>100000000</v>
      </c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0"/>
      <c r="AW180" s="11"/>
      <c r="AX180" s="11"/>
      <c r="AY180" s="11"/>
      <c r="AZ180" s="11"/>
      <c r="BA180" s="11"/>
      <c r="BB180" s="11"/>
      <c r="BC180" s="11"/>
      <c r="BD180" s="11"/>
      <c r="BE180" s="11"/>
      <c r="BF180" s="11"/>
      <c r="BG180" s="11"/>
      <c r="BH180" s="11"/>
      <c r="BI180" s="11"/>
      <c r="BJ180" s="11"/>
      <c r="BK180" s="11"/>
      <c r="BL180" s="11"/>
      <c r="BM180" s="11"/>
      <c r="BN180" s="11"/>
      <c r="BO180" s="11"/>
      <c r="BP180" s="11"/>
      <c r="BQ180" s="11"/>
      <c r="BR180" s="11"/>
      <c r="BS180" s="11"/>
      <c r="BT180" s="11"/>
      <c r="BU180" s="11"/>
      <c r="BV180" s="11"/>
      <c r="BW180" s="11"/>
      <c r="BX180" s="176"/>
      <c r="BY180" s="176"/>
      <c r="BZ180" s="176"/>
      <c r="CA180" s="176"/>
      <c r="CB180" s="176"/>
      <c r="CC180" s="176"/>
      <c r="CD180" s="176"/>
      <c r="CE180" s="176"/>
      <c r="CF180" s="176"/>
      <c r="CG180" s="176"/>
      <c r="CH180" s="176"/>
      <c r="CI180" s="176"/>
      <c r="CJ180" s="176"/>
      <c r="CK180" s="165">
        <f t="shared" si="16"/>
        <v>100000000</v>
      </c>
      <c r="CL180" s="155" t="s">
        <v>78</v>
      </c>
    </row>
    <row r="181" spans="1:90" ht="74.25" customHeight="1" x14ac:dyDescent="0.2">
      <c r="A181" s="288"/>
      <c r="B181" s="409"/>
      <c r="C181" s="174" t="s">
        <v>429</v>
      </c>
      <c r="D181" s="174" t="s">
        <v>430</v>
      </c>
      <c r="E181" s="15" t="s">
        <v>431</v>
      </c>
      <c r="F181" s="174" t="s">
        <v>432</v>
      </c>
      <c r="G181" s="176">
        <v>2031</v>
      </c>
      <c r="H181" s="174" t="s">
        <v>433</v>
      </c>
      <c r="I181" s="15">
        <v>3547</v>
      </c>
      <c r="J181" s="15"/>
      <c r="K181" s="15"/>
      <c r="L181" s="15">
        <v>1</v>
      </c>
      <c r="M181" s="15">
        <v>1</v>
      </c>
      <c r="N181" s="174" t="s">
        <v>434</v>
      </c>
      <c r="O181" s="176">
        <v>2031</v>
      </c>
      <c r="P181" s="174" t="s">
        <v>435</v>
      </c>
      <c r="Q181" s="15">
        <v>1000</v>
      </c>
      <c r="R181" s="28">
        <v>500</v>
      </c>
      <c r="S181" s="26">
        <v>500</v>
      </c>
      <c r="T181" s="26">
        <v>500</v>
      </c>
      <c r="U181" s="26">
        <v>531</v>
      </c>
      <c r="V181" s="11"/>
      <c r="W181" s="11">
        <v>90000000</v>
      </c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10"/>
      <c r="AW181" s="11"/>
      <c r="AX181" s="11"/>
      <c r="AY181" s="11"/>
      <c r="AZ181" s="11"/>
      <c r="BA181" s="11"/>
      <c r="BB181" s="11"/>
      <c r="BC181" s="11"/>
      <c r="BD181" s="11"/>
      <c r="BE181" s="11"/>
      <c r="BF181" s="11"/>
      <c r="BG181" s="11"/>
      <c r="BH181" s="11"/>
      <c r="BI181" s="11"/>
      <c r="BJ181" s="11"/>
      <c r="BK181" s="11"/>
      <c r="BL181" s="11"/>
      <c r="BM181" s="11"/>
      <c r="BN181" s="11"/>
      <c r="BO181" s="11"/>
      <c r="BP181" s="11"/>
      <c r="BQ181" s="11"/>
      <c r="BR181" s="11"/>
      <c r="BS181" s="11"/>
      <c r="BT181" s="11"/>
      <c r="BU181" s="11"/>
      <c r="BV181" s="11"/>
      <c r="BW181" s="11"/>
      <c r="BX181" s="176"/>
      <c r="BY181" s="176"/>
      <c r="BZ181" s="176"/>
      <c r="CA181" s="176"/>
      <c r="CB181" s="176"/>
      <c r="CC181" s="176"/>
      <c r="CD181" s="176"/>
      <c r="CE181" s="11">
        <v>290676390</v>
      </c>
      <c r="CF181" s="11">
        <v>9652362</v>
      </c>
      <c r="CG181" s="14"/>
      <c r="CH181" s="176"/>
      <c r="CI181" s="176"/>
      <c r="CJ181" s="176"/>
      <c r="CK181" s="165">
        <f t="shared" si="16"/>
        <v>390328752</v>
      </c>
      <c r="CL181" s="155" t="s">
        <v>78</v>
      </c>
    </row>
    <row r="182" spans="1:90" ht="74.25" customHeight="1" x14ac:dyDescent="0.2">
      <c r="A182" s="288"/>
      <c r="B182" s="409"/>
      <c r="C182" s="174" t="s">
        <v>436</v>
      </c>
      <c r="D182" s="174" t="s">
        <v>437</v>
      </c>
      <c r="E182" s="15" t="s">
        <v>438</v>
      </c>
      <c r="F182" s="174" t="s">
        <v>439</v>
      </c>
      <c r="G182" s="176">
        <v>1749</v>
      </c>
      <c r="H182" s="174" t="s">
        <v>440</v>
      </c>
      <c r="I182" s="15">
        <v>400</v>
      </c>
      <c r="J182" s="15"/>
      <c r="K182" s="15"/>
      <c r="L182" s="15">
        <v>4</v>
      </c>
      <c r="M182" s="15">
        <v>4</v>
      </c>
      <c r="N182" s="174" t="s">
        <v>441</v>
      </c>
      <c r="O182" s="176">
        <v>1749</v>
      </c>
      <c r="P182" s="174" t="s">
        <v>442</v>
      </c>
      <c r="Q182" s="15">
        <v>5</v>
      </c>
      <c r="R182" s="28">
        <v>400</v>
      </c>
      <c r="S182" s="26">
        <v>400</v>
      </c>
      <c r="T182" s="26">
        <v>400</v>
      </c>
      <c r="U182" s="26">
        <v>549</v>
      </c>
      <c r="V182" s="11"/>
      <c r="W182" s="11">
        <v>100000000</v>
      </c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0"/>
      <c r="AW182" s="11"/>
      <c r="AX182" s="11"/>
      <c r="AY182" s="11"/>
      <c r="AZ182" s="11"/>
      <c r="BA182" s="11"/>
      <c r="BB182" s="11"/>
      <c r="BC182" s="11"/>
      <c r="BD182" s="11"/>
      <c r="BE182" s="11"/>
      <c r="BF182" s="11"/>
      <c r="BG182" s="11"/>
      <c r="BH182" s="11"/>
      <c r="BI182" s="11"/>
      <c r="BJ182" s="11"/>
      <c r="BK182" s="11"/>
      <c r="BL182" s="11"/>
      <c r="BM182" s="11"/>
      <c r="BN182" s="11"/>
      <c r="BO182" s="11"/>
      <c r="BP182" s="11"/>
      <c r="BQ182" s="11"/>
      <c r="BR182" s="11"/>
      <c r="BS182" s="11"/>
      <c r="BT182" s="11"/>
      <c r="BU182" s="11"/>
      <c r="BV182" s="11"/>
      <c r="BW182" s="11"/>
      <c r="BX182" s="176"/>
      <c r="BY182" s="176"/>
      <c r="BZ182" s="176"/>
      <c r="CA182" s="176"/>
      <c r="CB182" s="176"/>
      <c r="CC182" s="176"/>
      <c r="CD182" s="176"/>
      <c r="CE182" s="11"/>
      <c r="CF182" s="176"/>
      <c r="CG182" s="176"/>
      <c r="CH182" s="176"/>
      <c r="CI182" s="176"/>
      <c r="CJ182" s="176"/>
      <c r="CK182" s="165">
        <f t="shared" si="16"/>
        <v>100000000</v>
      </c>
      <c r="CL182" s="155" t="s">
        <v>78</v>
      </c>
    </row>
    <row r="183" spans="1:90" ht="144" customHeight="1" x14ac:dyDescent="0.2">
      <c r="A183" s="288"/>
      <c r="B183" s="409"/>
      <c r="C183" s="174" t="s">
        <v>443</v>
      </c>
      <c r="D183" s="174" t="s">
        <v>444</v>
      </c>
      <c r="E183" s="15" t="s">
        <v>443</v>
      </c>
      <c r="F183" s="174" t="s">
        <v>445</v>
      </c>
      <c r="G183" s="176">
        <v>4911</v>
      </c>
      <c r="H183" s="174" t="s">
        <v>446</v>
      </c>
      <c r="I183" s="15">
        <v>705</v>
      </c>
      <c r="J183" s="15"/>
      <c r="K183" s="15"/>
      <c r="L183" s="15">
        <v>1</v>
      </c>
      <c r="M183" s="15">
        <v>1</v>
      </c>
      <c r="N183" s="174" t="s">
        <v>447</v>
      </c>
      <c r="O183" s="176">
        <v>4911</v>
      </c>
      <c r="P183" s="174" t="s">
        <v>448</v>
      </c>
      <c r="Q183" s="15">
        <v>4</v>
      </c>
      <c r="R183" s="28">
        <v>150</v>
      </c>
      <c r="S183" s="26">
        <v>1500</v>
      </c>
      <c r="T183" s="26">
        <v>1500</v>
      </c>
      <c r="U183" s="26">
        <v>1761</v>
      </c>
      <c r="V183" s="11"/>
      <c r="W183" s="11">
        <v>100000000</v>
      </c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0"/>
      <c r="AW183" s="11"/>
      <c r="AX183" s="11"/>
      <c r="AY183" s="11"/>
      <c r="AZ183" s="11"/>
      <c r="BA183" s="11"/>
      <c r="BB183" s="11"/>
      <c r="BC183" s="11"/>
      <c r="BD183" s="11"/>
      <c r="BE183" s="11"/>
      <c r="BF183" s="11"/>
      <c r="BG183" s="11"/>
      <c r="BH183" s="11"/>
      <c r="BI183" s="11"/>
      <c r="BJ183" s="11"/>
      <c r="BK183" s="11"/>
      <c r="BL183" s="11"/>
      <c r="BM183" s="11"/>
      <c r="BN183" s="11"/>
      <c r="BO183" s="11"/>
      <c r="BP183" s="11"/>
      <c r="BQ183" s="11"/>
      <c r="BR183" s="11"/>
      <c r="BS183" s="11"/>
      <c r="BT183" s="11"/>
      <c r="BU183" s="11"/>
      <c r="BV183" s="11"/>
      <c r="BW183" s="11"/>
      <c r="BX183" s="176"/>
      <c r="BY183" s="176"/>
      <c r="BZ183" s="176"/>
      <c r="CA183" s="176"/>
      <c r="CB183" s="176"/>
      <c r="CC183" s="176"/>
      <c r="CD183" s="176"/>
      <c r="CE183" s="11"/>
      <c r="CF183" s="176"/>
      <c r="CG183" s="176"/>
      <c r="CH183" s="176"/>
      <c r="CI183" s="176"/>
      <c r="CJ183" s="176"/>
      <c r="CK183" s="165">
        <f t="shared" si="16"/>
        <v>100000000</v>
      </c>
      <c r="CL183" s="155" t="s">
        <v>78</v>
      </c>
    </row>
    <row r="184" spans="1:90" ht="74.25" customHeight="1" x14ac:dyDescent="0.2">
      <c r="A184" s="288"/>
      <c r="B184" s="409"/>
      <c r="C184" s="174" t="s">
        <v>449</v>
      </c>
      <c r="D184" s="174" t="s">
        <v>450</v>
      </c>
      <c r="E184" s="15" t="s">
        <v>451</v>
      </c>
      <c r="F184" s="174" t="s">
        <v>452</v>
      </c>
      <c r="G184" s="176">
        <v>396</v>
      </c>
      <c r="H184" s="174" t="s">
        <v>453</v>
      </c>
      <c r="I184" s="15">
        <v>1845</v>
      </c>
      <c r="J184" s="15">
        <v>1</v>
      </c>
      <c r="K184" s="15">
        <v>1</v>
      </c>
      <c r="L184" s="15">
        <v>1</v>
      </c>
      <c r="M184" s="15">
        <v>1</v>
      </c>
      <c r="N184" s="174" t="s">
        <v>454</v>
      </c>
      <c r="O184" s="176">
        <v>396</v>
      </c>
      <c r="P184" s="174" t="s">
        <v>455</v>
      </c>
      <c r="Q184" s="15">
        <v>4</v>
      </c>
      <c r="R184" s="28">
        <v>96</v>
      </c>
      <c r="S184" s="26">
        <v>100</v>
      </c>
      <c r="T184" s="26">
        <v>100</v>
      </c>
      <c r="U184" s="26">
        <v>100</v>
      </c>
      <c r="V184" s="12"/>
      <c r="W184" s="12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  <c r="AQ184" s="11"/>
      <c r="AR184" s="11"/>
      <c r="AS184" s="11"/>
      <c r="AT184" s="11"/>
      <c r="AU184" s="11"/>
      <c r="AV184" s="10"/>
      <c r="AW184" s="11"/>
      <c r="AX184" s="11"/>
      <c r="AY184" s="11"/>
      <c r="AZ184" s="11"/>
      <c r="BA184" s="11"/>
      <c r="BB184" s="11"/>
      <c r="BC184" s="11"/>
      <c r="BD184" s="11"/>
      <c r="BE184" s="11"/>
      <c r="BF184" s="11"/>
      <c r="BG184" s="11"/>
      <c r="BH184" s="11"/>
      <c r="BI184" s="11"/>
      <c r="BJ184" s="11"/>
      <c r="BK184" s="11"/>
      <c r="BL184" s="11"/>
      <c r="BM184" s="11"/>
      <c r="BN184" s="11"/>
      <c r="BO184" s="11"/>
      <c r="BP184" s="11"/>
      <c r="BQ184" s="11"/>
      <c r="BR184" s="11"/>
      <c r="BS184" s="11"/>
      <c r="BT184" s="11"/>
      <c r="BU184" s="11"/>
      <c r="BV184" s="11"/>
      <c r="BW184" s="11">
        <v>235000000</v>
      </c>
      <c r="BX184" s="176"/>
      <c r="BY184" s="176"/>
      <c r="BZ184" s="176"/>
      <c r="CA184" s="176"/>
      <c r="CB184" s="176"/>
      <c r="CC184" s="176"/>
      <c r="CD184" s="176"/>
      <c r="CE184" s="11"/>
      <c r="CF184" s="176"/>
      <c r="CG184" s="176"/>
      <c r="CH184" s="176"/>
      <c r="CI184" s="176"/>
      <c r="CJ184" s="176"/>
      <c r="CK184" s="165">
        <f t="shared" si="16"/>
        <v>235000000</v>
      </c>
      <c r="CL184" s="155" t="s">
        <v>78</v>
      </c>
    </row>
    <row r="185" spans="1:90" ht="74.25" customHeight="1" x14ac:dyDescent="0.2">
      <c r="A185" s="288"/>
      <c r="B185" s="409"/>
      <c r="C185" s="174" t="s">
        <v>456</v>
      </c>
      <c r="D185" s="174" t="s">
        <v>457</v>
      </c>
      <c r="E185" s="15" t="s">
        <v>458</v>
      </c>
      <c r="F185" s="174" t="s">
        <v>459</v>
      </c>
      <c r="G185" s="176">
        <v>1000</v>
      </c>
      <c r="H185" s="174" t="s">
        <v>460</v>
      </c>
      <c r="I185" s="15">
        <v>1455</v>
      </c>
      <c r="J185" s="15">
        <v>1</v>
      </c>
      <c r="K185" s="15">
        <v>1</v>
      </c>
      <c r="L185" s="15">
        <v>1</v>
      </c>
      <c r="M185" s="15">
        <v>1</v>
      </c>
      <c r="N185" s="174" t="s">
        <v>461</v>
      </c>
      <c r="O185" s="176">
        <v>1000</v>
      </c>
      <c r="P185" s="174" t="s">
        <v>462</v>
      </c>
      <c r="Q185" s="15">
        <v>1</v>
      </c>
      <c r="R185" s="28">
        <v>50</v>
      </c>
      <c r="S185" s="26">
        <v>300</v>
      </c>
      <c r="T185" s="26">
        <v>300</v>
      </c>
      <c r="U185" s="26">
        <v>350</v>
      </c>
      <c r="V185" s="12"/>
      <c r="W185" s="12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0"/>
      <c r="AW185" s="11"/>
      <c r="AX185" s="11"/>
      <c r="AY185" s="11"/>
      <c r="AZ185" s="11"/>
      <c r="BA185" s="11"/>
      <c r="BB185" s="11"/>
      <c r="BC185" s="11"/>
      <c r="BD185" s="11"/>
      <c r="BE185" s="11"/>
      <c r="BF185" s="11"/>
      <c r="BG185" s="11"/>
      <c r="BH185" s="11"/>
      <c r="BI185" s="11"/>
      <c r="BJ185" s="11"/>
      <c r="BK185" s="11"/>
      <c r="BL185" s="11"/>
      <c r="BM185" s="11"/>
      <c r="BN185" s="11"/>
      <c r="BO185" s="11"/>
      <c r="BP185" s="11"/>
      <c r="BQ185" s="11"/>
      <c r="BR185" s="11"/>
      <c r="BS185" s="11"/>
      <c r="BT185" s="11"/>
      <c r="BU185" s="11"/>
      <c r="BV185" s="11"/>
      <c r="BW185" s="11"/>
      <c r="BX185" s="176"/>
      <c r="BY185" s="176"/>
      <c r="BZ185" s="176"/>
      <c r="CA185" s="176"/>
      <c r="CB185" s="176"/>
      <c r="CC185" s="176"/>
      <c r="CD185" s="176"/>
      <c r="CE185" s="11">
        <v>100000000</v>
      </c>
      <c r="CF185" s="176"/>
      <c r="CG185" s="176"/>
      <c r="CH185" s="176"/>
      <c r="CI185" s="176"/>
      <c r="CJ185" s="176"/>
      <c r="CK185" s="165">
        <f t="shared" si="16"/>
        <v>100000000</v>
      </c>
      <c r="CL185" s="155" t="s">
        <v>78</v>
      </c>
    </row>
    <row r="186" spans="1:90" ht="74.25" customHeight="1" x14ac:dyDescent="0.2">
      <c r="A186" s="288"/>
      <c r="B186" s="409"/>
      <c r="C186" s="203" t="s">
        <v>456</v>
      </c>
      <c r="D186" s="174" t="s">
        <v>457</v>
      </c>
      <c r="E186" s="15" t="s">
        <v>463</v>
      </c>
      <c r="F186" s="174" t="s">
        <v>464</v>
      </c>
      <c r="G186" s="176">
        <v>600</v>
      </c>
      <c r="H186" s="174" t="s">
        <v>465</v>
      </c>
      <c r="I186" s="15">
        <v>750</v>
      </c>
      <c r="J186" s="15"/>
      <c r="K186" s="15"/>
      <c r="L186" s="15">
        <v>1</v>
      </c>
      <c r="M186" s="15">
        <v>1</v>
      </c>
      <c r="N186" s="174" t="s">
        <v>466</v>
      </c>
      <c r="O186" s="176">
        <v>600</v>
      </c>
      <c r="P186" s="174" t="s">
        <v>467</v>
      </c>
      <c r="Q186" s="15">
        <v>1</v>
      </c>
      <c r="R186" s="28">
        <v>50</v>
      </c>
      <c r="S186" s="26">
        <v>150</v>
      </c>
      <c r="T186" s="26">
        <v>200</v>
      </c>
      <c r="U186" s="26">
        <v>200</v>
      </c>
      <c r="V186" s="12"/>
      <c r="W186" s="12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0"/>
      <c r="AW186" s="11"/>
      <c r="AX186" s="11"/>
      <c r="AY186" s="11"/>
      <c r="AZ186" s="11"/>
      <c r="BA186" s="11"/>
      <c r="BB186" s="11"/>
      <c r="BC186" s="11"/>
      <c r="BD186" s="11"/>
      <c r="BE186" s="11"/>
      <c r="BF186" s="11"/>
      <c r="BG186" s="11"/>
      <c r="BH186" s="11"/>
      <c r="BI186" s="11"/>
      <c r="BJ186" s="11"/>
      <c r="BK186" s="11"/>
      <c r="BL186" s="11"/>
      <c r="BM186" s="11"/>
      <c r="BN186" s="11"/>
      <c r="BO186" s="11"/>
      <c r="BP186" s="11"/>
      <c r="BQ186" s="11"/>
      <c r="BR186" s="11"/>
      <c r="BS186" s="11"/>
      <c r="BT186" s="11"/>
      <c r="BU186" s="11"/>
      <c r="BV186" s="11"/>
      <c r="BW186" s="11"/>
      <c r="BX186" s="176"/>
      <c r="BY186" s="176"/>
      <c r="BZ186" s="176"/>
      <c r="CA186" s="176"/>
      <c r="CB186" s="176"/>
      <c r="CC186" s="176"/>
      <c r="CD186" s="176"/>
      <c r="CE186" s="11">
        <v>100000000</v>
      </c>
      <c r="CF186" s="176"/>
      <c r="CG186" s="176"/>
      <c r="CH186" s="176"/>
      <c r="CI186" s="176"/>
      <c r="CJ186" s="176"/>
      <c r="CK186" s="165">
        <f t="shared" ref="CK186:CK220" si="37">SUM(V186:CJ186)</f>
        <v>100000000</v>
      </c>
      <c r="CL186" s="155" t="s">
        <v>78</v>
      </c>
    </row>
    <row r="187" spans="1:90" ht="34.5" customHeight="1" x14ac:dyDescent="0.2">
      <c r="A187" s="15"/>
      <c r="B187" s="49"/>
      <c r="C187" s="49"/>
      <c r="D187" s="49"/>
      <c r="E187" s="49"/>
      <c r="F187" s="49"/>
      <c r="G187" s="49"/>
      <c r="H187" s="49"/>
      <c r="I187" s="49"/>
      <c r="J187" s="50"/>
      <c r="K187" s="50"/>
      <c r="L187" s="50"/>
      <c r="M187" s="50"/>
      <c r="N187" s="51"/>
      <c r="O187" s="50"/>
      <c r="P187" s="51"/>
      <c r="Q187" s="21">
        <f>SUM(Q178:Q186)</f>
        <v>1015</v>
      </c>
      <c r="R187" s="21">
        <f>SUM(R178:R186)</f>
        <v>1934</v>
      </c>
      <c r="S187" s="21">
        <f t="shared" ref="S187:CH187" si="38">SUM(S178:S186)</f>
        <v>4150</v>
      </c>
      <c r="T187" s="21">
        <f t="shared" si="38"/>
        <v>4528</v>
      </c>
      <c r="U187" s="21">
        <f t="shared" si="38"/>
        <v>5197</v>
      </c>
      <c r="V187" s="21">
        <f>SUM(V178:V186)</f>
        <v>0</v>
      </c>
      <c r="W187" s="21">
        <f t="shared" si="38"/>
        <v>440000000</v>
      </c>
      <c r="X187" s="21">
        <f t="shared" si="38"/>
        <v>0</v>
      </c>
      <c r="Y187" s="21"/>
      <c r="Z187" s="21">
        <f t="shared" si="38"/>
        <v>0</v>
      </c>
      <c r="AA187" s="21"/>
      <c r="AB187" s="21"/>
      <c r="AC187" s="21">
        <f t="shared" si="38"/>
        <v>0</v>
      </c>
      <c r="AD187" s="21">
        <f t="shared" si="38"/>
        <v>0</v>
      </c>
      <c r="AE187" s="21">
        <f t="shared" si="38"/>
        <v>0</v>
      </c>
      <c r="AF187" s="21">
        <f t="shared" si="38"/>
        <v>0</v>
      </c>
      <c r="AG187" s="21">
        <f t="shared" si="38"/>
        <v>0</v>
      </c>
      <c r="AH187" s="21">
        <f t="shared" si="38"/>
        <v>0</v>
      </c>
      <c r="AI187" s="21">
        <f t="shared" si="38"/>
        <v>0</v>
      </c>
      <c r="AJ187" s="21">
        <f t="shared" si="38"/>
        <v>0</v>
      </c>
      <c r="AK187" s="21">
        <f t="shared" si="38"/>
        <v>0</v>
      </c>
      <c r="AL187" s="21">
        <f t="shared" si="38"/>
        <v>0</v>
      </c>
      <c r="AM187" s="21">
        <f t="shared" si="38"/>
        <v>0</v>
      </c>
      <c r="AN187" s="21">
        <f t="shared" si="38"/>
        <v>0</v>
      </c>
      <c r="AO187" s="21">
        <f t="shared" si="38"/>
        <v>0</v>
      </c>
      <c r="AP187" s="21">
        <f t="shared" si="38"/>
        <v>0</v>
      </c>
      <c r="AQ187" s="21">
        <f t="shared" si="38"/>
        <v>0</v>
      </c>
      <c r="AR187" s="21">
        <f t="shared" si="38"/>
        <v>0</v>
      </c>
      <c r="AS187" s="21">
        <f t="shared" si="38"/>
        <v>0</v>
      </c>
      <c r="AT187" s="21">
        <f t="shared" si="38"/>
        <v>0</v>
      </c>
      <c r="AU187" s="21">
        <f t="shared" si="38"/>
        <v>0</v>
      </c>
      <c r="AV187" s="21">
        <f t="shared" si="38"/>
        <v>0</v>
      </c>
      <c r="AW187" s="21">
        <f t="shared" si="38"/>
        <v>0</v>
      </c>
      <c r="AX187" s="21">
        <f t="shared" si="38"/>
        <v>0</v>
      </c>
      <c r="AY187" s="21">
        <f t="shared" si="38"/>
        <v>0</v>
      </c>
      <c r="AZ187" s="21">
        <f t="shared" si="38"/>
        <v>0</v>
      </c>
      <c r="BA187" s="21">
        <f t="shared" si="38"/>
        <v>0</v>
      </c>
      <c r="BB187" s="21">
        <f t="shared" si="38"/>
        <v>0</v>
      </c>
      <c r="BC187" s="21">
        <f t="shared" si="38"/>
        <v>0</v>
      </c>
      <c r="BD187" s="21">
        <f t="shared" si="38"/>
        <v>0</v>
      </c>
      <c r="BE187" s="21">
        <f t="shared" si="38"/>
        <v>0</v>
      </c>
      <c r="BF187" s="21">
        <f t="shared" si="38"/>
        <v>0</v>
      </c>
      <c r="BG187" s="21">
        <f t="shared" si="38"/>
        <v>0</v>
      </c>
      <c r="BH187" s="21">
        <f t="shared" si="38"/>
        <v>0</v>
      </c>
      <c r="BI187" s="21">
        <f t="shared" si="38"/>
        <v>0</v>
      </c>
      <c r="BJ187" s="21">
        <f t="shared" si="38"/>
        <v>0</v>
      </c>
      <c r="BK187" s="21">
        <f t="shared" si="38"/>
        <v>0</v>
      </c>
      <c r="BL187" s="21">
        <f t="shared" si="38"/>
        <v>0</v>
      </c>
      <c r="BM187" s="21">
        <f t="shared" si="38"/>
        <v>0</v>
      </c>
      <c r="BN187" s="21">
        <f t="shared" si="38"/>
        <v>0</v>
      </c>
      <c r="BO187" s="21">
        <f t="shared" si="38"/>
        <v>0</v>
      </c>
      <c r="BP187" s="21">
        <f t="shared" si="38"/>
        <v>0</v>
      </c>
      <c r="BQ187" s="21">
        <f t="shared" si="38"/>
        <v>0</v>
      </c>
      <c r="BR187" s="21">
        <f t="shared" si="38"/>
        <v>0</v>
      </c>
      <c r="BS187" s="21">
        <f t="shared" si="38"/>
        <v>0</v>
      </c>
      <c r="BT187" s="21">
        <f t="shared" si="38"/>
        <v>0</v>
      </c>
      <c r="BU187" s="21">
        <f t="shared" si="38"/>
        <v>0</v>
      </c>
      <c r="BV187" s="21">
        <f t="shared" si="38"/>
        <v>0</v>
      </c>
      <c r="BW187" s="21">
        <f t="shared" si="38"/>
        <v>335578134</v>
      </c>
      <c r="BX187" s="21">
        <f t="shared" si="38"/>
        <v>0</v>
      </c>
      <c r="BY187" s="21">
        <f t="shared" si="38"/>
        <v>0</v>
      </c>
      <c r="BZ187" s="21">
        <f t="shared" si="38"/>
        <v>0</v>
      </c>
      <c r="CA187" s="21">
        <f t="shared" si="38"/>
        <v>0</v>
      </c>
      <c r="CB187" s="21">
        <f t="shared" si="38"/>
        <v>0</v>
      </c>
      <c r="CC187" s="21">
        <f t="shared" si="38"/>
        <v>0</v>
      </c>
      <c r="CD187" s="21">
        <f t="shared" si="38"/>
        <v>0</v>
      </c>
      <c r="CE187" s="21">
        <f t="shared" si="38"/>
        <v>490676390</v>
      </c>
      <c r="CF187" s="21">
        <f t="shared" si="38"/>
        <v>9652362</v>
      </c>
      <c r="CG187" s="21">
        <f t="shared" si="38"/>
        <v>0</v>
      </c>
      <c r="CH187" s="21">
        <f t="shared" si="38"/>
        <v>0</v>
      </c>
      <c r="CI187" s="21">
        <f>SUM(CI178:CI186)</f>
        <v>0</v>
      </c>
      <c r="CJ187" s="21">
        <f>SUM(CJ178:CJ186)</f>
        <v>0</v>
      </c>
      <c r="CK187" s="157">
        <f t="shared" si="37"/>
        <v>1275906886</v>
      </c>
      <c r="CL187" s="157">
        <f>SUM(CL178:CL186)</f>
        <v>0</v>
      </c>
    </row>
    <row r="188" spans="1:90" ht="34.5" customHeight="1" x14ac:dyDescent="0.2">
      <c r="A188" s="15"/>
      <c r="B188" s="88"/>
      <c r="C188" s="88"/>
      <c r="D188" s="88"/>
      <c r="E188" s="88"/>
      <c r="F188" s="88"/>
      <c r="G188" s="88"/>
      <c r="H188" s="88"/>
      <c r="I188" s="88"/>
      <c r="J188" s="89"/>
      <c r="K188" s="89"/>
      <c r="L188" s="89"/>
      <c r="M188" s="89"/>
      <c r="N188" s="90"/>
      <c r="O188" s="89"/>
      <c r="P188" s="90"/>
      <c r="Q188" s="91">
        <f>+Q31+Q42+Q116+Q133+Q140+Q149+Q165</f>
        <v>577093.99</v>
      </c>
      <c r="R188" s="91">
        <f t="shared" ref="R188:X188" si="39">+R169+R173+R177+R187</f>
        <v>22701.35</v>
      </c>
      <c r="S188" s="91">
        <f t="shared" si="39"/>
        <v>28433.100000000002</v>
      </c>
      <c r="T188" s="91">
        <f t="shared" si="39"/>
        <v>301554.29000000004</v>
      </c>
      <c r="U188" s="91">
        <f t="shared" si="39"/>
        <v>33781.06</v>
      </c>
      <c r="V188" s="91">
        <f t="shared" si="39"/>
        <v>0</v>
      </c>
      <c r="W188" s="91">
        <f t="shared" si="39"/>
        <v>1340000000</v>
      </c>
      <c r="X188" s="91">
        <f t="shared" si="39"/>
        <v>0</v>
      </c>
      <c r="Y188" s="91"/>
      <c r="Z188" s="91">
        <f>+Z169+Z173+Z177+Z187</f>
        <v>0</v>
      </c>
      <c r="AA188" s="91"/>
      <c r="AB188" s="91"/>
      <c r="AC188" s="91">
        <f t="shared" ref="AC188:BH188" si="40">+AC169+AC173+AC177+AC187</f>
        <v>0</v>
      </c>
      <c r="AD188" s="91">
        <f t="shared" si="40"/>
        <v>0</v>
      </c>
      <c r="AE188" s="91">
        <f t="shared" si="40"/>
        <v>0</v>
      </c>
      <c r="AF188" s="91">
        <f t="shared" si="40"/>
        <v>0</v>
      </c>
      <c r="AG188" s="91">
        <f t="shared" si="40"/>
        <v>0</v>
      </c>
      <c r="AH188" s="91">
        <f t="shared" si="40"/>
        <v>0</v>
      </c>
      <c r="AI188" s="91">
        <f t="shared" si="40"/>
        <v>0</v>
      </c>
      <c r="AJ188" s="91">
        <f t="shared" si="40"/>
        <v>0</v>
      </c>
      <c r="AK188" s="91">
        <f t="shared" si="40"/>
        <v>0</v>
      </c>
      <c r="AL188" s="91">
        <f t="shared" si="40"/>
        <v>0</v>
      </c>
      <c r="AM188" s="91">
        <f t="shared" si="40"/>
        <v>0</v>
      </c>
      <c r="AN188" s="91">
        <f t="shared" si="40"/>
        <v>0</v>
      </c>
      <c r="AO188" s="91">
        <f t="shared" si="40"/>
        <v>0</v>
      </c>
      <c r="AP188" s="91">
        <f t="shared" si="40"/>
        <v>0</v>
      </c>
      <c r="AQ188" s="91">
        <f t="shared" si="40"/>
        <v>0</v>
      </c>
      <c r="AR188" s="91">
        <f t="shared" si="40"/>
        <v>0</v>
      </c>
      <c r="AS188" s="91">
        <f t="shared" si="40"/>
        <v>0</v>
      </c>
      <c r="AT188" s="91">
        <f t="shared" si="40"/>
        <v>0</v>
      </c>
      <c r="AU188" s="91">
        <f t="shared" si="40"/>
        <v>0</v>
      </c>
      <c r="AV188" s="91">
        <f t="shared" si="40"/>
        <v>0</v>
      </c>
      <c r="AW188" s="91">
        <f t="shared" si="40"/>
        <v>0</v>
      </c>
      <c r="AX188" s="91">
        <f t="shared" si="40"/>
        <v>0</v>
      </c>
      <c r="AY188" s="91">
        <f t="shared" si="40"/>
        <v>0</v>
      </c>
      <c r="AZ188" s="91">
        <f t="shared" si="40"/>
        <v>0</v>
      </c>
      <c r="BA188" s="91">
        <f t="shared" si="40"/>
        <v>0</v>
      </c>
      <c r="BB188" s="91">
        <f t="shared" si="40"/>
        <v>0</v>
      </c>
      <c r="BC188" s="91">
        <f t="shared" si="40"/>
        <v>0</v>
      </c>
      <c r="BD188" s="91">
        <f t="shared" si="40"/>
        <v>0</v>
      </c>
      <c r="BE188" s="91">
        <f t="shared" si="40"/>
        <v>0</v>
      </c>
      <c r="BF188" s="91">
        <f t="shared" si="40"/>
        <v>0</v>
      </c>
      <c r="BG188" s="91">
        <f t="shared" si="40"/>
        <v>0</v>
      </c>
      <c r="BH188" s="91">
        <f t="shared" si="40"/>
        <v>0</v>
      </c>
      <c r="BI188" s="91">
        <f t="shared" ref="BI188:CN188" si="41">+BI169+BI173+BI177+BI187</f>
        <v>0</v>
      </c>
      <c r="BJ188" s="91">
        <f t="shared" si="41"/>
        <v>0</v>
      </c>
      <c r="BK188" s="91">
        <f t="shared" si="41"/>
        <v>0</v>
      </c>
      <c r="BL188" s="91">
        <f t="shared" si="41"/>
        <v>0</v>
      </c>
      <c r="BM188" s="91">
        <f t="shared" si="41"/>
        <v>0</v>
      </c>
      <c r="BN188" s="91">
        <f t="shared" si="41"/>
        <v>0</v>
      </c>
      <c r="BO188" s="91">
        <f t="shared" si="41"/>
        <v>0</v>
      </c>
      <c r="BP188" s="91">
        <f t="shared" si="41"/>
        <v>0</v>
      </c>
      <c r="BQ188" s="91">
        <f t="shared" si="41"/>
        <v>0</v>
      </c>
      <c r="BR188" s="91">
        <f t="shared" si="41"/>
        <v>0</v>
      </c>
      <c r="BS188" s="91">
        <f t="shared" si="41"/>
        <v>0</v>
      </c>
      <c r="BT188" s="91">
        <f t="shared" si="41"/>
        <v>0</v>
      </c>
      <c r="BU188" s="91">
        <f t="shared" si="41"/>
        <v>0</v>
      </c>
      <c r="BV188" s="91">
        <f t="shared" si="41"/>
        <v>0</v>
      </c>
      <c r="BW188" s="91">
        <f t="shared" si="41"/>
        <v>335578134</v>
      </c>
      <c r="BX188" s="91">
        <f t="shared" si="41"/>
        <v>0</v>
      </c>
      <c r="BY188" s="91">
        <f t="shared" si="41"/>
        <v>0</v>
      </c>
      <c r="BZ188" s="91">
        <f t="shared" si="41"/>
        <v>0</v>
      </c>
      <c r="CA188" s="91">
        <f t="shared" si="41"/>
        <v>0</v>
      </c>
      <c r="CB188" s="91">
        <f t="shared" si="41"/>
        <v>0</v>
      </c>
      <c r="CC188" s="91">
        <f t="shared" si="41"/>
        <v>0</v>
      </c>
      <c r="CD188" s="91">
        <f t="shared" si="41"/>
        <v>0</v>
      </c>
      <c r="CE188" s="91">
        <f t="shared" si="41"/>
        <v>490676390</v>
      </c>
      <c r="CF188" s="91">
        <f t="shared" si="41"/>
        <v>9652362</v>
      </c>
      <c r="CG188" s="91">
        <f t="shared" si="41"/>
        <v>0</v>
      </c>
      <c r="CH188" s="91">
        <f t="shared" si="41"/>
        <v>0</v>
      </c>
      <c r="CI188" s="91">
        <f t="shared" si="41"/>
        <v>0</v>
      </c>
      <c r="CJ188" s="91">
        <f t="shared" si="41"/>
        <v>0</v>
      </c>
      <c r="CK188" s="159">
        <f t="shared" si="37"/>
        <v>2175906886</v>
      </c>
      <c r="CL188" s="159">
        <f>+CL169+CL173+CL177+CL187</f>
        <v>0</v>
      </c>
    </row>
    <row r="189" spans="1:90" ht="125.25" customHeight="1" x14ac:dyDescent="0.2">
      <c r="A189" s="15" t="s">
        <v>477</v>
      </c>
      <c r="B189" s="176" t="s">
        <v>478</v>
      </c>
      <c r="C189" s="174" t="s">
        <v>468</v>
      </c>
      <c r="D189" s="174" t="s">
        <v>469</v>
      </c>
      <c r="E189" s="15" t="s">
        <v>470</v>
      </c>
      <c r="F189" s="174" t="s">
        <v>471</v>
      </c>
      <c r="G189" s="176" t="s">
        <v>472</v>
      </c>
      <c r="H189" s="174" t="s">
        <v>473</v>
      </c>
      <c r="I189" s="15" t="s">
        <v>474</v>
      </c>
      <c r="J189" s="15"/>
      <c r="K189" s="15"/>
      <c r="L189" s="15">
        <v>293</v>
      </c>
      <c r="M189" s="15">
        <v>313</v>
      </c>
      <c r="N189" s="174" t="s">
        <v>475</v>
      </c>
      <c r="O189" s="176">
        <v>130</v>
      </c>
      <c r="P189" s="174" t="s">
        <v>476</v>
      </c>
      <c r="Q189" s="15">
        <v>0</v>
      </c>
      <c r="R189" s="28">
        <v>10</v>
      </c>
      <c r="S189" s="26">
        <v>20</v>
      </c>
      <c r="T189" s="26">
        <v>50</v>
      </c>
      <c r="U189" s="26">
        <v>50</v>
      </c>
      <c r="V189" s="10"/>
      <c r="W189" s="10">
        <v>25451621.599999998</v>
      </c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0"/>
      <c r="AW189" s="11"/>
      <c r="AX189" s="11"/>
      <c r="AY189" s="11"/>
      <c r="AZ189" s="11"/>
      <c r="BA189" s="11"/>
      <c r="BB189" s="11"/>
      <c r="BC189" s="11"/>
      <c r="BD189" s="11"/>
      <c r="BE189" s="11"/>
      <c r="BF189" s="11"/>
      <c r="BG189" s="11"/>
      <c r="BH189" s="11"/>
      <c r="BI189" s="11"/>
      <c r="BJ189" s="11"/>
      <c r="BK189" s="11"/>
      <c r="BL189" s="11"/>
      <c r="BM189" s="11"/>
      <c r="BN189" s="11"/>
      <c r="BO189" s="11"/>
      <c r="BP189" s="11"/>
      <c r="BQ189" s="11"/>
      <c r="BR189" s="11"/>
      <c r="BS189" s="11"/>
      <c r="BT189" s="11"/>
      <c r="BU189" s="11"/>
      <c r="BV189" s="11"/>
      <c r="BW189" s="12"/>
      <c r="BX189" s="176"/>
      <c r="BY189" s="176"/>
      <c r="BZ189" s="176"/>
      <c r="CA189" s="176"/>
      <c r="CB189" s="176"/>
      <c r="CC189" s="176"/>
      <c r="CD189" s="176"/>
      <c r="CE189" s="176"/>
      <c r="CF189" s="176"/>
      <c r="CG189" s="176"/>
      <c r="CH189" s="176"/>
      <c r="CI189" s="176"/>
      <c r="CJ189" s="11">
        <v>373586378.39999998</v>
      </c>
      <c r="CK189" s="165">
        <f t="shared" si="37"/>
        <v>399038000</v>
      </c>
      <c r="CL189" s="155" t="s">
        <v>78</v>
      </c>
    </row>
    <row r="190" spans="1:90" ht="36" customHeight="1" x14ac:dyDescent="0.2">
      <c r="A190" s="52"/>
      <c r="B190" s="63"/>
      <c r="C190" s="106"/>
      <c r="D190" s="106"/>
      <c r="E190" s="49"/>
      <c r="F190" s="51"/>
      <c r="G190" s="50"/>
      <c r="H190" s="51"/>
      <c r="I190" s="49"/>
      <c r="J190" s="49"/>
      <c r="K190" s="49"/>
      <c r="L190" s="49"/>
      <c r="M190" s="49"/>
      <c r="N190" s="51"/>
      <c r="O190" s="50"/>
      <c r="P190" s="51"/>
      <c r="Q190" s="21">
        <f>SUM(Q188:Q189)</f>
        <v>577093.99</v>
      </c>
      <c r="R190" s="21">
        <f>SUM(R188:R189)</f>
        <v>22711.35</v>
      </c>
      <c r="S190" s="21">
        <f>SUM(S188:S189)</f>
        <v>28453.100000000002</v>
      </c>
      <c r="T190" s="21">
        <f>SUM(T188:T189)</f>
        <v>301604.29000000004</v>
      </c>
      <c r="U190" s="21">
        <f>SUM(U188:U189)</f>
        <v>33831.06</v>
      </c>
      <c r="V190" s="21">
        <f>SUM(V189)</f>
        <v>0</v>
      </c>
      <c r="W190" s="21">
        <f>SUM(W189)</f>
        <v>25451621.599999998</v>
      </c>
      <c r="X190" s="21">
        <f t="shared" ref="X190:CL190" si="42">SUM(X189)</f>
        <v>0</v>
      </c>
      <c r="Y190" s="21"/>
      <c r="Z190" s="21">
        <f t="shared" si="42"/>
        <v>0</v>
      </c>
      <c r="AA190" s="21"/>
      <c r="AB190" s="21"/>
      <c r="AC190" s="21">
        <f t="shared" si="42"/>
        <v>0</v>
      </c>
      <c r="AD190" s="21">
        <f t="shared" si="42"/>
        <v>0</v>
      </c>
      <c r="AE190" s="21">
        <f t="shared" si="42"/>
        <v>0</v>
      </c>
      <c r="AF190" s="21">
        <f t="shared" si="42"/>
        <v>0</v>
      </c>
      <c r="AG190" s="21">
        <f t="shared" si="42"/>
        <v>0</v>
      </c>
      <c r="AH190" s="21">
        <f t="shared" si="42"/>
        <v>0</v>
      </c>
      <c r="AI190" s="21">
        <f t="shared" si="42"/>
        <v>0</v>
      </c>
      <c r="AJ190" s="21">
        <f t="shared" si="42"/>
        <v>0</v>
      </c>
      <c r="AK190" s="21">
        <f t="shared" si="42"/>
        <v>0</v>
      </c>
      <c r="AL190" s="21">
        <f t="shared" si="42"/>
        <v>0</v>
      </c>
      <c r="AM190" s="21">
        <f t="shared" si="42"/>
        <v>0</v>
      </c>
      <c r="AN190" s="21">
        <f t="shared" si="42"/>
        <v>0</v>
      </c>
      <c r="AO190" s="21">
        <f t="shared" si="42"/>
        <v>0</v>
      </c>
      <c r="AP190" s="21">
        <f t="shared" si="42"/>
        <v>0</v>
      </c>
      <c r="AQ190" s="21">
        <f t="shared" si="42"/>
        <v>0</v>
      </c>
      <c r="AR190" s="21">
        <f t="shared" si="42"/>
        <v>0</v>
      </c>
      <c r="AS190" s="21">
        <f t="shared" si="42"/>
        <v>0</v>
      </c>
      <c r="AT190" s="21">
        <f t="shared" si="42"/>
        <v>0</v>
      </c>
      <c r="AU190" s="21">
        <f t="shared" si="42"/>
        <v>0</v>
      </c>
      <c r="AV190" s="21">
        <f t="shared" si="42"/>
        <v>0</v>
      </c>
      <c r="AW190" s="21">
        <f t="shared" si="42"/>
        <v>0</v>
      </c>
      <c r="AX190" s="21">
        <f t="shared" si="42"/>
        <v>0</v>
      </c>
      <c r="AY190" s="21">
        <f t="shared" si="42"/>
        <v>0</v>
      </c>
      <c r="AZ190" s="21">
        <f t="shared" si="42"/>
        <v>0</v>
      </c>
      <c r="BA190" s="21">
        <f t="shared" si="42"/>
        <v>0</v>
      </c>
      <c r="BB190" s="21">
        <f t="shared" si="42"/>
        <v>0</v>
      </c>
      <c r="BC190" s="21">
        <f t="shared" si="42"/>
        <v>0</v>
      </c>
      <c r="BD190" s="21">
        <f t="shared" si="42"/>
        <v>0</v>
      </c>
      <c r="BE190" s="21">
        <f t="shared" si="42"/>
        <v>0</v>
      </c>
      <c r="BF190" s="21">
        <f t="shared" si="42"/>
        <v>0</v>
      </c>
      <c r="BG190" s="21">
        <f t="shared" si="42"/>
        <v>0</v>
      </c>
      <c r="BH190" s="21">
        <f t="shared" si="42"/>
        <v>0</v>
      </c>
      <c r="BI190" s="21">
        <f t="shared" si="42"/>
        <v>0</v>
      </c>
      <c r="BJ190" s="21">
        <f t="shared" si="42"/>
        <v>0</v>
      </c>
      <c r="BK190" s="21">
        <f t="shared" si="42"/>
        <v>0</v>
      </c>
      <c r="BL190" s="21">
        <f t="shared" si="42"/>
        <v>0</v>
      </c>
      <c r="BM190" s="21">
        <f t="shared" si="42"/>
        <v>0</v>
      </c>
      <c r="BN190" s="21">
        <f t="shared" si="42"/>
        <v>0</v>
      </c>
      <c r="BO190" s="21">
        <f t="shared" si="42"/>
        <v>0</v>
      </c>
      <c r="BP190" s="21">
        <f t="shared" si="42"/>
        <v>0</v>
      </c>
      <c r="BQ190" s="21">
        <f t="shared" si="42"/>
        <v>0</v>
      </c>
      <c r="BR190" s="21">
        <f t="shared" si="42"/>
        <v>0</v>
      </c>
      <c r="BS190" s="21">
        <f t="shared" si="42"/>
        <v>0</v>
      </c>
      <c r="BT190" s="21">
        <f t="shared" si="42"/>
        <v>0</v>
      </c>
      <c r="BU190" s="21">
        <f t="shared" si="42"/>
        <v>0</v>
      </c>
      <c r="BV190" s="21">
        <f t="shared" si="42"/>
        <v>0</v>
      </c>
      <c r="BW190" s="21">
        <f t="shared" si="42"/>
        <v>0</v>
      </c>
      <c r="BX190" s="21">
        <f t="shared" si="42"/>
        <v>0</v>
      </c>
      <c r="BY190" s="21">
        <f t="shared" si="42"/>
        <v>0</v>
      </c>
      <c r="BZ190" s="21">
        <f t="shared" si="42"/>
        <v>0</v>
      </c>
      <c r="CA190" s="21">
        <f t="shared" si="42"/>
        <v>0</v>
      </c>
      <c r="CB190" s="21">
        <f t="shared" si="42"/>
        <v>0</v>
      </c>
      <c r="CC190" s="21">
        <f t="shared" si="42"/>
        <v>0</v>
      </c>
      <c r="CD190" s="21">
        <f t="shared" si="42"/>
        <v>0</v>
      </c>
      <c r="CE190" s="21">
        <f t="shared" si="42"/>
        <v>0</v>
      </c>
      <c r="CF190" s="21">
        <f t="shared" si="42"/>
        <v>0</v>
      </c>
      <c r="CG190" s="21">
        <f t="shared" si="42"/>
        <v>0</v>
      </c>
      <c r="CH190" s="21">
        <f t="shared" si="42"/>
        <v>0</v>
      </c>
      <c r="CI190" s="21">
        <f t="shared" si="42"/>
        <v>0</v>
      </c>
      <c r="CJ190" s="21">
        <f t="shared" si="42"/>
        <v>373586378.39999998</v>
      </c>
      <c r="CK190" s="269">
        <f t="shared" si="37"/>
        <v>399038000</v>
      </c>
      <c r="CL190" s="157">
        <f t="shared" si="42"/>
        <v>0</v>
      </c>
    </row>
    <row r="191" spans="1:90" ht="55.5" customHeight="1" x14ac:dyDescent="0.2">
      <c r="A191" s="285" t="s">
        <v>172</v>
      </c>
      <c r="B191" s="285" t="s">
        <v>173</v>
      </c>
      <c r="C191" s="285" t="s">
        <v>174</v>
      </c>
      <c r="D191" s="285" t="s">
        <v>175</v>
      </c>
      <c r="E191" s="15" t="s">
        <v>176</v>
      </c>
      <c r="F191" s="15" t="s">
        <v>177</v>
      </c>
      <c r="G191" s="214">
        <v>2300</v>
      </c>
      <c r="H191" s="15" t="s">
        <v>178</v>
      </c>
      <c r="I191" s="214">
        <v>0</v>
      </c>
      <c r="J191" s="214"/>
      <c r="K191" s="214"/>
      <c r="L191" s="214">
        <v>1000</v>
      </c>
      <c r="M191" s="214">
        <v>0</v>
      </c>
      <c r="N191" s="214" t="s">
        <v>179</v>
      </c>
      <c r="O191" s="214">
        <v>2000</v>
      </c>
      <c r="P191" s="217" t="s">
        <v>180</v>
      </c>
      <c r="Q191" s="214">
        <v>0</v>
      </c>
      <c r="R191" s="214">
        <v>0</v>
      </c>
      <c r="S191" s="214">
        <v>1000</v>
      </c>
      <c r="T191" s="214">
        <v>1000</v>
      </c>
      <c r="U191" s="214">
        <v>0</v>
      </c>
      <c r="V191" s="11"/>
      <c r="W191" s="11">
        <v>20000000</v>
      </c>
      <c r="X191" s="214"/>
      <c r="Y191" s="214"/>
      <c r="Z191" s="214"/>
      <c r="AA191" s="214"/>
      <c r="AB191" s="214"/>
      <c r="AC191" s="214"/>
      <c r="AD191" s="214"/>
      <c r="AE191" s="214"/>
      <c r="AF191" s="217"/>
      <c r="AG191" s="214"/>
      <c r="AH191" s="214"/>
      <c r="AI191" s="214"/>
      <c r="AJ191" s="214"/>
      <c r="AK191" s="214"/>
      <c r="AL191" s="214"/>
      <c r="AM191" s="214"/>
      <c r="AN191" s="11"/>
      <c r="AO191" s="11"/>
      <c r="AP191" s="11"/>
      <c r="AQ191" s="11"/>
      <c r="AR191" s="11"/>
      <c r="AS191" s="11"/>
      <c r="AT191" s="11"/>
      <c r="AU191" s="11"/>
      <c r="AV191" s="10"/>
      <c r="AW191" s="11"/>
      <c r="AX191" s="11"/>
      <c r="AY191" s="11"/>
      <c r="AZ191" s="11"/>
      <c r="BA191" s="11"/>
      <c r="BB191" s="11"/>
      <c r="BC191" s="11"/>
      <c r="BD191" s="11"/>
      <c r="BE191" s="11"/>
      <c r="BF191" s="11"/>
      <c r="BG191" s="11"/>
      <c r="BH191" s="11"/>
      <c r="BI191" s="11"/>
      <c r="BJ191" s="11"/>
      <c r="BK191" s="11"/>
      <c r="BL191" s="11"/>
      <c r="BM191" s="11"/>
      <c r="BN191" s="11"/>
      <c r="BO191" s="11"/>
      <c r="BP191" s="11"/>
      <c r="BQ191" s="11"/>
      <c r="BR191" s="11"/>
      <c r="BS191" s="11"/>
      <c r="BT191" s="11"/>
      <c r="BU191" s="11"/>
      <c r="BV191" s="11"/>
      <c r="BW191" s="12"/>
      <c r="BX191" s="214"/>
      <c r="BY191" s="214"/>
      <c r="BZ191" s="214"/>
      <c r="CA191" s="214"/>
      <c r="CB191" s="214"/>
      <c r="CC191" s="214"/>
      <c r="CD191" s="214"/>
      <c r="CE191" s="214"/>
      <c r="CF191" s="214"/>
      <c r="CG191" s="214"/>
      <c r="CH191" s="214"/>
      <c r="CI191" s="214"/>
      <c r="CJ191" s="214"/>
      <c r="CK191" s="165">
        <f t="shared" si="37"/>
        <v>20000000</v>
      </c>
      <c r="CL191" s="155" t="s">
        <v>82</v>
      </c>
    </row>
    <row r="192" spans="1:90" ht="55.5" customHeight="1" x14ac:dyDescent="0.2">
      <c r="A192" s="288"/>
      <c r="B192" s="288"/>
      <c r="C192" s="288"/>
      <c r="D192" s="288"/>
      <c r="E192" s="15" t="s">
        <v>181</v>
      </c>
      <c r="F192" s="15" t="s">
        <v>182</v>
      </c>
      <c r="G192" s="214">
        <v>600</v>
      </c>
      <c r="H192" s="15" t="s">
        <v>183</v>
      </c>
      <c r="I192" s="214">
        <v>48000</v>
      </c>
      <c r="J192" s="214"/>
      <c r="K192" s="214"/>
      <c r="L192" s="43">
        <v>200</v>
      </c>
      <c r="M192" s="43">
        <v>250</v>
      </c>
      <c r="N192" s="214" t="s">
        <v>184</v>
      </c>
      <c r="O192" s="214">
        <v>600</v>
      </c>
      <c r="P192" s="217" t="s">
        <v>185</v>
      </c>
      <c r="Q192" s="214">
        <v>4000</v>
      </c>
      <c r="R192" s="214">
        <v>0</v>
      </c>
      <c r="S192" s="43">
        <v>150</v>
      </c>
      <c r="T192" s="43">
        <v>200</v>
      </c>
      <c r="U192" s="43">
        <v>250</v>
      </c>
      <c r="V192" s="11"/>
      <c r="W192" s="11">
        <v>10000000</v>
      </c>
      <c r="X192" s="214"/>
      <c r="Y192" s="214"/>
      <c r="Z192" s="43"/>
      <c r="AA192" s="43"/>
      <c r="AB192" s="43"/>
      <c r="AC192" s="43"/>
      <c r="AD192" s="214"/>
      <c r="AE192" s="214"/>
      <c r="AF192" s="217"/>
      <c r="AG192" s="214"/>
      <c r="AH192" s="214"/>
      <c r="AI192" s="43"/>
      <c r="AJ192" s="43"/>
      <c r="AK192" s="43"/>
      <c r="AL192" s="43"/>
      <c r="AM192" s="43"/>
      <c r="AN192" s="11"/>
      <c r="AO192" s="11"/>
      <c r="AP192" s="11"/>
      <c r="AQ192" s="11"/>
      <c r="AR192" s="11"/>
      <c r="AS192" s="11"/>
      <c r="AT192" s="11"/>
      <c r="AU192" s="11"/>
      <c r="AV192" s="10"/>
      <c r="AW192" s="11"/>
      <c r="AX192" s="11"/>
      <c r="AY192" s="11"/>
      <c r="AZ192" s="11"/>
      <c r="BA192" s="11"/>
      <c r="BB192" s="11"/>
      <c r="BC192" s="11"/>
      <c r="BD192" s="11"/>
      <c r="BE192" s="11"/>
      <c r="BF192" s="11"/>
      <c r="BG192" s="11"/>
      <c r="BH192" s="11"/>
      <c r="BI192" s="11"/>
      <c r="BJ192" s="11"/>
      <c r="BK192" s="11"/>
      <c r="BL192" s="11"/>
      <c r="BM192" s="11"/>
      <c r="BN192" s="11"/>
      <c r="BO192" s="11"/>
      <c r="BP192" s="11"/>
      <c r="BQ192" s="11"/>
      <c r="BR192" s="11"/>
      <c r="BS192" s="11"/>
      <c r="BT192" s="11"/>
      <c r="BU192" s="11"/>
      <c r="BV192" s="11"/>
      <c r="BW192" s="12"/>
      <c r="BX192" s="214"/>
      <c r="BY192" s="214"/>
      <c r="BZ192" s="214"/>
      <c r="CA192" s="214"/>
      <c r="CB192" s="214"/>
      <c r="CC192" s="214"/>
      <c r="CD192" s="214"/>
      <c r="CE192" s="214"/>
      <c r="CF192" s="214"/>
      <c r="CG192" s="214"/>
      <c r="CH192" s="214"/>
      <c r="CI192" s="214"/>
      <c r="CJ192" s="214"/>
      <c r="CK192" s="165">
        <f t="shared" si="37"/>
        <v>10000000</v>
      </c>
      <c r="CL192" s="155" t="s">
        <v>82</v>
      </c>
    </row>
    <row r="193" spans="1:90" ht="55.5" customHeight="1" x14ac:dyDescent="0.2">
      <c r="A193" s="288"/>
      <c r="B193" s="288"/>
      <c r="C193" s="288"/>
      <c r="D193" s="288"/>
      <c r="E193" s="285" t="s">
        <v>186</v>
      </c>
      <c r="F193" s="285" t="s">
        <v>187</v>
      </c>
      <c r="G193" s="285">
        <v>12800</v>
      </c>
      <c r="H193" s="285" t="s">
        <v>188</v>
      </c>
      <c r="I193" s="285">
        <v>151600</v>
      </c>
      <c r="J193" s="214"/>
      <c r="K193" s="214"/>
      <c r="L193" s="285">
        <v>500</v>
      </c>
      <c r="M193" s="285">
        <v>2500</v>
      </c>
      <c r="N193" s="214" t="s">
        <v>189</v>
      </c>
      <c r="O193" s="214">
        <v>5920</v>
      </c>
      <c r="P193" s="44" t="s">
        <v>190</v>
      </c>
      <c r="Q193" s="214">
        <v>151600</v>
      </c>
      <c r="R193" s="214">
        <v>3920</v>
      </c>
      <c r="S193" s="214">
        <v>0</v>
      </c>
      <c r="T193" s="214">
        <v>0</v>
      </c>
      <c r="U193" s="214">
        <v>2000</v>
      </c>
      <c r="V193" s="11"/>
      <c r="W193" s="11">
        <v>50000000</v>
      </c>
      <c r="X193" s="214"/>
      <c r="Y193" s="206"/>
      <c r="Z193" s="52"/>
      <c r="AA193" s="52"/>
      <c r="AB193" s="52"/>
      <c r="AC193" s="52"/>
      <c r="AD193" s="214"/>
      <c r="AE193" s="214"/>
      <c r="AF193" s="44"/>
      <c r="AG193" s="214"/>
      <c r="AH193" s="214"/>
      <c r="AI193" s="214"/>
      <c r="AJ193" s="214"/>
      <c r="AK193" s="214"/>
      <c r="AL193" s="214"/>
      <c r="AM193" s="214"/>
      <c r="AN193" s="11"/>
      <c r="AO193" s="11"/>
      <c r="AP193" s="11"/>
      <c r="AQ193" s="11"/>
      <c r="AR193" s="11"/>
      <c r="AS193" s="11"/>
      <c r="AT193" s="11"/>
      <c r="AU193" s="11"/>
      <c r="AV193" s="10"/>
      <c r="AW193" s="11"/>
      <c r="AX193" s="11"/>
      <c r="AY193" s="11"/>
      <c r="AZ193" s="11"/>
      <c r="BA193" s="11"/>
      <c r="BB193" s="11"/>
      <c r="BC193" s="11"/>
      <c r="BD193" s="11"/>
      <c r="BE193" s="11"/>
      <c r="BF193" s="11"/>
      <c r="BG193" s="11"/>
      <c r="BH193" s="11"/>
      <c r="BI193" s="11"/>
      <c r="BJ193" s="11"/>
      <c r="BK193" s="11"/>
      <c r="BL193" s="11"/>
      <c r="BM193" s="11"/>
      <c r="BN193" s="11"/>
      <c r="BO193" s="11"/>
      <c r="BP193" s="11"/>
      <c r="BQ193" s="11"/>
      <c r="BR193" s="11"/>
      <c r="BS193" s="11"/>
      <c r="BT193" s="11"/>
      <c r="BU193" s="11"/>
      <c r="BV193" s="11"/>
      <c r="BW193" s="12"/>
      <c r="BX193" s="214"/>
      <c r="BY193" s="214"/>
      <c r="BZ193" s="214"/>
      <c r="CA193" s="214"/>
      <c r="CB193" s="214"/>
      <c r="CC193" s="214"/>
      <c r="CD193" s="214"/>
      <c r="CE193" s="214"/>
      <c r="CF193" s="214"/>
      <c r="CG193" s="214"/>
      <c r="CH193" s="214"/>
      <c r="CI193" s="214"/>
      <c r="CJ193" s="214"/>
      <c r="CK193" s="165">
        <f t="shared" si="37"/>
        <v>50000000</v>
      </c>
      <c r="CL193" s="155" t="s">
        <v>82</v>
      </c>
    </row>
    <row r="194" spans="1:90" ht="55.5" customHeight="1" x14ac:dyDescent="0.2">
      <c r="A194" s="288"/>
      <c r="B194" s="288"/>
      <c r="C194" s="288"/>
      <c r="D194" s="288"/>
      <c r="E194" s="286"/>
      <c r="F194" s="286"/>
      <c r="G194" s="286"/>
      <c r="H194" s="286"/>
      <c r="I194" s="286"/>
      <c r="J194" s="214"/>
      <c r="K194" s="214"/>
      <c r="L194" s="286"/>
      <c r="M194" s="286"/>
      <c r="N194" s="214" t="s">
        <v>191</v>
      </c>
      <c r="O194" s="214">
        <v>1200</v>
      </c>
      <c r="P194" s="44" t="s">
        <v>192</v>
      </c>
      <c r="Q194" s="214">
        <v>0</v>
      </c>
      <c r="R194" s="214">
        <v>300</v>
      </c>
      <c r="S194" s="214">
        <v>300</v>
      </c>
      <c r="T194" s="214">
        <v>300</v>
      </c>
      <c r="U194" s="214">
        <v>300</v>
      </c>
      <c r="V194" s="11"/>
      <c r="W194" s="11">
        <v>30000000</v>
      </c>
      <c r="X194" s="214"/>
      <c r="Y194" s="207"/>
      <c r="Z194" s="25"/>
      <c r="AA194" s="25"/>
      <c r="AB194" s="25"/>
      <c r="AC194" s="25"/>
      <c r="AD194" s="214"/>
      <c r="AE194" s="214"/>
      <c r="AF194" s="44"/>
      <c r="AG194" s="214"/>
      <c r="AH194" s="214"/>
      <c r="AI194" s="214"/>
      <c r="AJ194" s="214"/>
      <c r="AK194" s="214"/>
      <c r="AL194" s="214"/>
      <c r="AM194" s="214"/>
      <c r="AN194" s="11"/>
      <c r="AO194" s="11"/>
      <c r="AP194" s="11"/>
      <c r="AQ194" s="11"/>
      <c r="AR194" s="11"/>
      <c r="AS194" s="11"/>
      <c r="AT194" s="11"/>
      <c r="AU194" s="11"/>
      <c r="AV194" s="10"/>
      <c r="AW194" s="11"/>
      <c r="AX194" s="11"/>
      <c r="AY194" s="11"/>
      <c r="AZ194" s="11"/>
      <c r="BA194" s="11"/>
      <c r="BB194" s="11"/>
      <c r="BC194" s="11"/>
      <c r="BD194" s="11"/>
      <c r="BE194" s="11"/>
      <c r="BF194" s="11"/>
      <c r="BG194" s="11"/>
      <c r="BH194" s="11"/>
      <c r="BI194" s="11"/>
      <c r="BJ194" s="11"/>
      <c r="BK194" s="11"/>
      <c r="BL194" s="11"/>
      <c r="BM194" s="11"/>
      <c r="BN194" s="11"/>
      <c r="BO194" s="11"/>
      <c r="BP194" s="11"/>
      <c r="BQ194" s="11"/>
      <c r="BR194" s="11"/>
      <c r="BS194" s="11"/>
      <c r="BT194" s="11"/>
      <c r="BU194" s="11"/>
      <c r="BV194" s="11"/>
      <c r="BW194" s="12"/>
      <c r="BX194" s="214"/>
      <c r="BY194" s="214"/>
      <c r="BZ194" s="214"/>
      <c r="CA194" s="214"/>
      <c r="CB194" s="214"/>
      <c r="CC194" s="214"/>
      <c r="CD194" s="214"/>
      <c r="CE194" s="214"/>
      <c r="CF194" s="214"/>
      <c r="CG194" s="214"/>
      <c r="CH194" s="214"/>
      <c r="CI194" s="214"/>
      <c r="CJ194" s="214"/>
      <c r="CK194" s="165">
        <f t="shared" si="37"/>
        <v>30000000</v>
      </c>
      <c r="CL194" s="155" t="s">
        <v>82</v>
      </c>
    </row>
    <row r="195" spans="1:90" ht="55.5" customHeight="1" x14ac:dyDescent="0.2">
      <c r="A195" s="288"/>
      <c r="B195" s="288"/>
      <c r="C195" s="288"/>
      <c r="D195" s="288"/>
      <c r="E195" s="285" t="s">
        <v>193</v>
      </c>
      <c r="F195" s="285" t="s">
        <v>194</v>
      </c>
      <c r="G195" s="285">
        <v>12710</v>
      </c>
      <c r="H195" s="285" t="s">
        <v>188</v>
      </c>
      <c r="I195" s="285">
        <v>400</v>
      </c>
      <c r="J195" s="214"/>
      <c r="K195" s="214"/>
      <c r="L195" s="285">
        <v>2240</v>
      </c>
      <c r="M195" s="285">
        <v>190</v>
      </c>
      <c r="N195" s="214" t="s">
        <v>195</v>
      </c>
      <c r="O195" s="214">
        <v>360</v>
      </c>
      <c r="P195" s="105" t="s">
        <v>196</v>
      </c>
      <c r="Q195" s="214">
        <v>140</v>
      </c>
      <c r="R195" s="214">
        <v>90</v>
      </c>
      <c r="S195" s="214">
        <v>90</v>
      </c>
      <c r="T195" s="214">
        <v>90</v>
      </c>
      <c r="U195" s="214">
        <v>90</v>
      </c>
      <c r="V195" s="11"/>
      <c r="W195" s="11">
        <v>42000000</v>
      </c>
      <c r="X195" s="214"/>
      <c r="Y195" s="206"/>
      <c r="Z195" s="52"/>
      <c r="AA195" s="52"/>
      <c r="AB195" s="52"/>
      <c r="AC195" s="52"/>
      <c r="AD195" s="214"/>
      <c r="AE195" s="214"/>
      <c r="AF195" s="105"/>
      <c r="AG195" s="214"/>
      <c r="AH195" s="214"/>
      <c r="AI195" s="214"/>
      <c r="AJ195" s="214"/>
      <c r="AK195" s="214"/>
      <c r="AL195" s="214"/>
      <c r="AM195" s="214"/>
      <c r="AN195" s="11"/>
      <c r="AO195" s="11"/>
      <c r="AP195" s="11"/>
      <c r="AQ195" s="11"/>
      <c r="AR195" s="11"/>
      <c r="AS195" s="11"/>
      <c r="AT195" s="11"/>
      <c r="AU195" s="11"/>
      <c r="AV195" s="10"/>
      <c r="AW195" s="11"/>
      <c r="AX195" s="11"/>
      <c r="AY195" s="11"/>
      <c r="AZ195" s="11"/>
      <c r="BA195" s="11"/>
      <c r="BB195" s="11"/>
      <c r="BC195" s="11"/>
      <c r="BD195" s="11"/>
      <c r="BE195" s="11"/>
      <c r="BF195" s="11"/>
      <c r="BG195" s="11"/>
      <c r="BH195" s="11"/>
      <c r="BI195" s="11"/>
      <c r="BJ195" s="11"/>
      <c r="BK195" s="11"/>
      <c r="BL195" s="11"/>
      <c r="BM195" s="11"/>
      <c r="BN195" s="11"/>
      <c r="BO195" s="11"/>
      <c r="BP195" s="11"/>
      <c r="BQ195" s="11"/>
      <c r="BR195" s="11"/>
      <c r="BS195" s="11"/>
      <c r="BT195" s="11"/>
      <c r="BU195" s="11"/>
      <c r="BV195" s="11"/>
      <c r="BW195" s="12"/>
      <c r="BX195" s="214"/>
      <c r="BY195" s="214"/>
      <c r="BZ195" s="214"/>
      <c r="CA195" s="214"/>
      <c r="CB195" s="214"/>
      <c r="CC195" s="214"/>
      <c r="CD195" s="214"/>
      <c r="CE195" s="214"/>
      <c r="CF195" s="214"/>
      <c r="CG195" s="10">
        <v>806280120</v>
      </c>
      <c r="CH195" s="214"/>
      <c r="CI195" s="214"/>
      <c r="CJ195" s="214"/>
      <c r="CK195" s="165">
        <f t="shared" si="37"/>
        <v>848280120</v>
      </c>
      <c r="CL195" s="155" t="s">
        <v>82</v>
      </c>
    </row>
    <row r="196" spans="1:90" ht="55.5" customHeight="1" x14ac:dyDescent="0.2">
      <c r="A196" s="288"/>
      <c r="B196" s="288"/>
      <c r="C196" s="288"/>
      <c r="D196" s="288"/>
      <c r="E196" s="288"/>
      <c r="F196" s="288"/>
      <c r="G196" s="288"/>
      <c r="H196" s="288"/>
      <c r="I196" s="288"/>
      <c r="J196" s="214"/>
      <c r="K196" s="214"/>
      <c r="L196" s="288"/>
      <c r="M196" s="288"/>
      <c r="N196" s="214" t="s">
        <v>197</v>
      </c>
      <c r="O196" s="214">
        <v>100</v>
      </c>
      <c r="P196" s="217" t="s">
        <v>198</v>
      </c>
      <c r="Q196" s="214">
        <v>0</v>
      </c>
      <c r="R196" s="214">
        <v>50</v>
      </c>
      <c r="S196" s="214">
        <v>0</v>
      </c>
      <c r="T196" s="214">
        <v>0</v>
      </c>
      <c r="U196" s="214">
        <v>50</v>
      </c>
      <c r="V196" s="11"/>
      <c r="W196" s="11">
        <v>30000000</v>
      </c>
      <c r="X196" s="214"/>
      <c r="Y196" s="210"/>
      <c r="Z196" s="56"/>
      <c r="AA196" s="56"/>
      <c r="AB196" s="56"/>
      <c r="AC196" s="56"/>
      <c r="AD196" s="214"/>
      <c r="AE196" s="214"/>
      <c r="AF196" s="217"/>
      <c r="AG196" s="214"/>
      <c r="AH196" s="214"/>
      <c r="AI196" s="214"/>
      <c r="AJ196" s="214"/>
      <c r="AK196" s="214"/>
      <c r="AL196" s="214"/>
      <c r="AM196" s="214"/>
      <c r="AN196" s="11"/>
      <c r="AO196" s="11"/>
      <c r="AP196" s="11"/>
      <c r="AQ196" s="11"/>
      <c r="AR196" s="11"/>
      <c r="AS196" s="11"/>
      <c r="AT196" s="11"/>
      <c r="AU196" s="11"/>
      <c r="AV196" s="10"/>
      <c r="AW196" s="11"/>
      <c r="AX196" s="11"/>
      <c r="AY196" s="11"/>
      <c r="AZ196" s="11"/>
      <c r="BA196" s="11"/>
      <c r="BB196" s="11"/>
      <c r="BC196" s="11"/>
      <c r="BD196" s="11"/>
      <c r="BE196" s="11"/>
      <c r="BF196" s="11"/>
      <c r="BG196" s="11"/>
      <c r="BH196" s="11"/>
      <c r="BI196" s="11"/>
      <c r="BJ196" s="11"/>
      <c r="BK196" s="11"/>
      <c r="BL196" s="11"/>
      <c r="BM196" s="11"/>
      <c r="BN196" s="11"/>
      <c r="BO196" s="11"/>
      <c r="BP196" s="11"/>
      <c r="BQ196" s="11"/>
      <c r="BR196" s="11"/>
      <c r="BS196" s="11"/>
      <c r="BT196" s="11"/>
      <c r="BU196" s="11"/>
      <c r="BV196" s="11"/>
      <c r="BW196" s="12"/>
      <c r="BX196" s="214"/>
      <c r="BY196" s="214"/>
      <c r="BZ196" s="214"/>
      <c r="CA196" s="214"/>
      <c r="CB196" s="214"/>
      <c r="CC196" s="214"/>
      <c r="CD196" s="214"/>
      <c r="CE196" s="214"/>
      <c r="CF196" s="214"/>
      <c r="CG196" s="214"/>
      <c r="CH196" s="214"/>
      <c r="CI196" s="214"/>
      <c r="CJ196" s="214"/>
      <c r="CK196" s="165">
        <f t="shared" si="37"/>
        <v>30000000</v>
      </c>
      <c r="CL196" s="155" t="s">
        <v>82</v>
      </c>
    </row>
    <row r="197" spans="1:90" ht="55.5" customHeight="1" x14ac:dyDescent="0.2">
      <c r="A197" s="286"/>
      <c r="B197" s="286"/>
      <c r="C197" s="286"/>
      <c r="D197" s="286"/>
      <c r="E197" s="286"/>
      <c r="F197" s="286"/>
      <c r="G197" s="286"/>
      <c r="H197" s="286"/>
      <c r="I197" s="286"/>
      <c r="J197" s="214"/>
      <c r="K197" s="214"/>
      <c r="L197" s="286"/>
      <c r="M197" s="286"/>
      <c r="N197" s="214" t="s">
        <v>199</v>
      </c>
      <c r="O197" s="214">
        <v>150</v>
      </c>
      <c r="P197" s="217" t="s">
        <v>198</v>
      </c>
      <c r="Q197" s="214">
        <v>0</v>
      </c>
      <c r="R197" s="214">
        <v>0</v>
      </c>
      <c r="S197" s="214">
        <v>50</v>
      </c>
      <c r="T197" s="214">
        <v>0</v>
      </c>
      <c r="U197" s="214">
        <v>50</v>
      </c>
      <c r="V197" s="11"/>
      <c r="W197" s="11">
        <v>16000000</v>
      </c>
      <c r="X197" s="214"/>
      <c r="Y197" s="207"/>
      <c r="Z197" s="25"/>
      <c r="AA197" s="25"/>
      <c r="AB197" s="25"/>
      <c r="AC197" s="25"/>
      <c r="AD197" s="214"/>
      <c r="AE197" s="214"/>
      <c r="AF197" s="217"/>
      <c r="AG197" s="214"/>
      <c r="AH197" s="214"/>
      <c r="AI197" s="214"/>
      <c r="AJ197" s="214"/>
      <c r="AK197" s="214"/>
      <c r="AL197" s="214"/>
      <c r="AM197" s="214"/>
      <c r="AN197" s="11"/>
      <c r="AO197" s="11"/>
      <c r="AP197" s="11"/>
      <c r="AQ197" s="11"/>
      <c r="AR197" s="11"/>
      <c r="AS197" s="11"/>
      <c r="AT197" s="11"/>
      <c r="AU197" s="11"/>
      <c r="AV197" s="10"/>
      <c r="AW197" s="11"/>
      <c r="AX197" s="11"/>
      <c r="AY197" s="11"/>
      <c r="AZ197" s="11"/>
      <c r="BA197" s="11"/>
      <c r="BB197" s="11"/>
      <c r="BC197" s="11"/>
      <c r="BD197" s="11"/>
      <c r="BE197" s="11"/>
      <c r="BF197" s="11"/>
      <c r="BG197" s="11"/>
      <c r="BH197" s="11"/>
      <c r="BI197" s="11"/>
      <c r="BJ197" s="11"/>
      <c r="BK197" s="11"/>
      <c r="BL197" s="11"/>
      <c r="BM197" s="11"/>
      <c r="BN197" s="11"/>
      <c r="BO197" s="11"/>
      <c r="BP197" s="11"/>
      <c r="BQ197" s="11"/>
      <c r="BR197" s="11"/>
      <c r="BS197" s="11"/>
      <c r="BT197" s="11"/>
      <c r="BU197" s="11"/>
      <c r="BV197" s="11"/>
      <c r="BW197" s="12"/>
      <c r="BX197" s="214"/>
      <c r="BY197" s="214"/>
      <c r="BZ197" s="214"/>
      <c r="CA197" s="214"/>
      <c r="CB197" s="214"/>
      <c r="CC197" s="214"/>
      <c r="CD197" s="214"/>
      <c r="CE197" s="214"/>
      <c r="CF197" s="214"/>
      <c r="CG197" s="214"/>
      <c r="CH197" s="214"/>
      <c r="CI197" s="214"/>
      <c r="CJ197" s="214"/>
      <c r="CK197" s="165">
        <f t="shared" si="37"/>
        <v>16000000</v>
      </c>
      <c r="CL197" s="155" t="s">
        <v>82</v>
      </c>
    </row>
    <row r="198" spans="1:90" ht="34.5" customHeight="1" x14ac:dyDescent="0.2">
      <c r="A198" s="15"/>
      <c r="B198" s="49"/>
      <c r="C198" s="49"/>
      <c r="D198" s="49"/>
      <c r="E198" s="49"/>
      <c r="F198" s="49"/>
      <c r="G198" s="49"/>
      <c r="H198" s="49"/>
      <c r="I198" s="49"/>
      <c r="J198" s="50"/>
      <c r="K198" s="50"/>
      <c r="L198" s="50"/>
      <c r="M198" s="50"/>
      <c r="N198" s="51"/>
      <c r="O198" s="50"/>
      <c r="P198" s="51"/>
      <c r="Q198" s="21">
        <f t="shared" ref="Q198:W198" si="43">SUM(Q191:Q197)</f>
        <v>155740</v>
      </c>
      <c r="R198" s="21">
        <f t="shared" si="43"/>
        <v>4360</v>
      </c>
      <c r="S198" s="21">
        <f t="shared" si="43"/>
        <v>1590</v>
      </c>
      <c r="T198" s="21">
        <f t="shared" si="43"/>
        <v>1590</v>
      </c>
      <c r="U198" s="21">
        <f t="shared" si="43"/>
        <v>2740</v>
      </c>
      <c r="V198" s="21">
        <f t="shared" si="43"/>
        <v>0</v>
      </c>
      <c r="W198" s="21">
        <f t="shared" si="43"/>
        <v>198000000</v>
      </c>
      <c r="X198" s="21">
        <f t="shared" ref="X198:CL198" si="44">SUM(X191:X197)</f>
        <v>0</v>
      </c>
      <c r="Y198" s="21"/>
      <c r="Z198" s="21">
        <f t="shared" si="44"/>
        <v>0</v>
      </c>
      <c r="AA198" s="21"/>
      <c r="AB198" s="21"/>
      <c r="AC198" s="21">
        <f t="shared" si="44"/>
        <v>0</v>
      </c>
      <c r="AD198" s="21">
        <f t="shared" si="44"/>
        <v>0</v>
      </c>
      <c r="AE198" s="21">
        <f t="shared" si="44"/>
        <v>0</v>
      </c>
      <c r="AF198" s="21">
        <f t="shared" si="44"/>
        <v>0</v>
      </c>
      <c r="AG198" s="21">
        <f t="shared" si="44"/>
        <v>0</v>
      </c>
      <c r="AH198" s="21">
        <f t="shared" si="44"/>
        <v>0</v>
      </c>
      <c r="AI198" s="21">
        <f t="shared" si="44"/>
        <v>0</v>
      </c>
      <c r="AJ198" s="21">
        <f t="shared" si="44"/>
        <v>0</v>
      </c>
      <c r="AK198" s="21">
        <f t="shared" si="44"/>
        <v>0</v>
      </c>
      <c r="AL198" s="21">
        <f t="shared" si="44"/>
        <v>0</v>
      </c>
      <c r="AM198" s="21">
        <f t="shared" si="44"/>
        <v>0</v>
      </c>
      <c r="AN198" s="21">
        <f t="shared" si="44"/>
        <v>0</v>
      </c>
      <c r="AO198" s="21">
        <f t="shared" si="44"/>
        <v>0</v>
      </c>
      <c r="AP198" s="21">
        <f t="shared" si="44"/>
        <v>0</v>
      </c>
      <c r="AQ198" s="21">
        <f t="shared" si="44"/>
        <v>0</v>
      </c>
      <c r="AR198" s="21">
        <f t="shared" si="44"/>
        <v>0</v>
      </c>
      <c r="AS198" s="21">
        <f t="shared" si="44"/>
        <v>0</v>
      </c>
      <c r="AT198" s="21">
        <f t="shared" si="44"/>
        <v>0</v>
      </c>
      <c r="AU198" s="21">
        <f t="shared" si="44"/>
        <v>0</v>
      </c>
      <c r="AV198" s="21">
        <f t="shared" si="44"/>
        <v>0</v>
      </c>
      <c r="AW198" s="21">
        <f t="shared" si="44"/>
        <v>0</v>
      </c>
      <c r="AX198" s="21">
        <f t="shared" si="44"/>
        <v>0</v>
      </c>
      <c r="AY198" s="21">
        <f t="shared" si="44"/>
        <v>0</v>
      </c>
      <c r="AZ198" s="21">
        <f t="shared" si="44"/>
        <v>0</v>
      </c>
      <c r="BA198" s="21">
        <f t="shared" si="44"/>
        <v>0</v>
      </c>
      <c r="BB198" s="21">
        <f t="shared" si="44"/>
        <v>0</v>
      </c>
      <c r="BC198" s="21">
        <f t="shared" si="44"/>
        <v>0</v>
      </c>
      <c r="BD198" s="21">
        <f t="shared" si="44"/>
        <v>0</v>
      </c>
      <c r="BE198" s="21">
        <f t="shared" si="44"/>
        <v>0</v>
      </c>
      <c r="BF198" s="21">
        <f t="shared" si="44"/>
        <v>0</v>
      </c>
      <c r="BG198" s="21">
        <f t="shared" si="44"/>
        <v>0</v>
      </c>
      <c r="BH198" s="21">
        <f t="shared" si="44"/>
        <v>0</v>
      </c>
      <c r="BI198" s="21">
        <f t="shared" si="44"/>
        <v>0</v>
      </c>
      <c r="BJ198" s="21">
        <f t="shared" si="44"/>
        <v>0</v>
      </c>
      <c r="BK198" s="21">
        <f t="shared" si="44"/>
        <v>0</v>
      </c>
      <c r="BL198" s="21">
        <f t="shared" si="44"/>
        <v>0</v>
      </c>
      <c r="BM198" s="21">
        <f t="shared" si="44"/>
        <v>0</v>
      </c>
      <c r="BN198" s="21">
        <f t="shared" si="44"/>
        <v>0</v>
      </c>
      <c r="BO198" s="21">
        <f t="shared" si="44"/>
        <v>0</v>
      </c>
      <c r="BP198" s="21">
        <f t="shared" si="44"/>
        <v>0</v>
      </c>
      <c r="BQ198" s="21">
        <f t="shared" si="44"/>
        <v>0</v>
      </c>
      <c r="BR198" s="21">
        <f t="shared" si="44"/>
        <v>0</v>
      </c>
      <c r="BS198" s="21">
        <f t="shared" si="44"/>
        <v>0</v>
      </c>
      <c r="BT198" s="21">
        <f t="shared" si="44"/>
        <v>0</v>
      </c>
      <c r="BU198" s="21">
        <f t="shared" si="44"/>
        <v>0</v>
      </c>
      <c r="BV198" s="21">
        <f t="shared" si="44"/>
        <v>0</v>
      </c>
      <c r="BW198" s="21">
        <f t="shared" si="44"/>
        <v>0</v>
      </c>
      <c r="BX198" s="21">
        <f t="shared" si="44"/>
        <v>0</v>
      </c>
      <c r="BY198" s="21">
        <f t="shared" si="44"/>
        <v>0</v>
      </c>
      <c r="BZ198" s="21">
        <f t="shared" si="44"/>
        <v>0</v>
      </c>
      <c r="CA198" s="21">
        <f t="shared" si="44"/>
        <v>0</v>
      </c>
      <c r="CB198" s="21">
        <f t="shared" si="44"/>
        <v>0</v>
      </c>
      <c r="CC198" s="21">
        <f t="shared" si="44"/>
        <v>0</v>
      </c>
      <c r="CD198" s="21">
        <f t="shared" si="44"/>
        <v>0</v>
      </c>
      <c r="CE198" s="21">
        <f t="shared" si="44"/>
        <v>0</v>
      </c>
      <c r="CF198" s="21">
        <f t="shared" si="44"/>
        <v>0</v>
      </c>
      <c r="CG198" s="21">
        <f t="shared" si="44"/>
        <v>806280120</v>
      </c>
      <c r="CH198" s="21">
        <f t="shared" si="44"/>
        <v>0</v>
      </c>
      <c r="CI198" s="21">
        <f t="shared" si="44"/>
        <v>0</v>
      </c>
      <c r="CJ198" s="21">
        <f t="shared" si="44"/>
        <v>0</v>
      </c>
      <c r="CK198" s="157">
        <f t="shared" si="37"/>
        <v>1004280120</v>
      </c>
      <c r="CL198" s="157">
        <f t="shared" si="44"/>
        <v>0</v>
      </c>
    </row>
    <row r="199" spans="1:90" ht="34.5" customHeight="1" x14ac:dyDescent="0.2">
      <c r="A199" s="15"/>
      <c r="B199" s="107"/>
      <c r="C199" s="107"/>
      <c r="D199" s="107"/>
      <c r="E199" s="107"/>
      <c r="F199" s="107"/>
      <c r="G199" s="107"/>
      <c r="H199" s="107"/>
      <c r="I199" s="107"/>
      <c r="J199" s="108"/>
      <c r="K199" s="108"/>
      <c r="L199" s="108"/>
      <c r="M199" s="108"/>
      <c r="N199" s="109"/>
      <c r="O199" s="108"/>
      <c r="P199" s="109"/>
      <c r="Q199" s="32">
        <f>+Q190+Q198</f>
        <v>732833.99</v>
      </c>
      <c r="R199" s="32">
        <f t="shared" ref="R199:CG199" si="45">+R190+R198</f>
        <v>27071.35</v>
      </c>
      <c r="S199" s="32">
        <f t="shared" si="45"/>
        <v>30043.100000000002</v>
      </c>
      <c r="T199" s="32">
        <f t="shared" si="45"/>
        <v>303194.29000000004</v>
      </c>
      <c r="U199" s="32">
        <f t="shared" si="45"/>
        <v>36571.06</v>
      </c>
      <c r="V199" s="32">
        <f>+V190+V198</f>
        <v>0</v>
      </c>
      <c r="W199" s="32">
        <f t="shared" si="45"/>
        <v>223451621.59999999</v>
      </c>
      <c r="X199" s="32">
        <f t="shared" si="45"/>
        <v>0</v>
      </c>
      <c r="Y199" s="32"/>
      <c r="Z199" s="32">
        <f t="shared" si="45"/>
        <v>0</v>
      </c>
      <c r="AA199" s="32"/>
      <c r="AB199" s="32"/>
      <c r="AC199" s="32">
        <f t="shared" si="45"/>
        <v>0</v>
      </c>
      <c r="AD199" s="32">
        <f t="shared" si="45"/>
        <v>0</v>
      </c>
      <c r="AE199" s="32">
        <f t="shared" si="45"/>
        <v>0</v>
      </c>
      <c r="AF199" s="32">
        <f t="shared" si="45"/>
        <v>0</v>
      </c>
      <c r="AG199" s="32">
        <f t="shared" si="45"/>
        <v>0</v>
      </c>
      <c r="AH199" s="32">
        <f t="shared" si="45"/>
        <v>0</v>
      </c>
      <c r="AI199" s="32">
        <f t="shared" si="45"/>
        <v>0</v>
      </c>
      <c r="AJ199" s="32">
        <f t="shared" si="45"/>
        <v>0</v>
      </c>
      <c r="AK199" s="32">
        <f t="shared" si="45"/>
        <v>0</v>
      </c>
      <c r="AL199" s="32">
        <f t="shared" si="45"/>
        <v>0</v>
      </c>
      <c r="AM199" s="32">
        <f t="shared" si="45"/>
        <v>0</v>
      </c>
      <c r="AN199" s="32">
        <f t="shared" si="45"/>
        <v>0</v>
      </c>
      <c r="AO199" s="32">
        <f t="shared" si="45"/>
        <v>0</v>
      </c>
      <c r="AP199" s="32">
        <f t="shared" si="45"/>
        <v>0</v>
      </c>
      <c r="AQ199" s="32">
        <f t="shared" si="45"/>
        <v>0</v>
      </c>
      <c r="AR199" s="32">
        <f t="shared" si="45"/>
        <v>0</v>
      </c>
      <c r="AS199" s="32">
        <f t="shared" si="45"/>
        <v>0</v>
      </c>
      <c r="AT199" s="32">
        <f t="shared" si="45"/>
        <v>0</v>
      </c>
      <c r="AU199" s="32">
        <f t="shared" si="45"/>
        <v>0</v>
      </c>
      <c r="AV199" s="32">
        <f t="shared" si="45"/>
        <v>0</v>
      </c>
      <c r="AW199" s="32">
        <f t="shared" si="45"/>
        <v>0</v>
      </c>
      <c r="AX199" s="32">
        <f t="shared" si="45"/>
        <v>0</v>
      </c>
      <c r="AY199" s="32">
        <f t="shared" si="45"/>
        <v>0</v>
      </c>
      <c r="AZ199" s="32">
        <f t="shared" si="45"/>
        <v>0</v>
      </c>
      <c r="BA199" s="32">
        <f t="shared" si="45"/>
        <v>0</v>
      </c>
      <c r="BB199" s="32">
        <f t="shared" si="45"/>
        <v>0</v>
      </c>
      <c r="BC199" s="32">
        <f t="shared" si="45"/>
        <v>0</v>
      </c>
      <c r="BD199" s="32">
        <f t="shared" si="45"/>
        <v>0</v>
      </c>
      <c r="BE199" s="32">
        <f t="shared" si="45"/>
        <v>0</v>
      </c>
      <c r="BF199" s="32">
        <f t="shared" si="45"/>
        <v>0</v>
      </c>
      <c r="BG199" s="32">
        <f t="shared" si="45"/>
        <v>0</v>
      </c>
      <c r="BH199" s="32">
        <f t="shared" si="45"/>
        <v>0</v>
      </c>
      <c r="BI199" s="32">
        <f t="shared" si="45"/>
        <v>0</v>
      </c>
      <c r="BJ199" s="32">
        <f t="shared" si="45"/>
        <v>0</v>
      </c>
      <c r="BK199" s="32">
        <f t="shared" si="45"/>
        <v>0</v>
      </c>
      <c r="BL199" s="32">
        <f t="shared" si="45"/>
        <v>0</v>
      </c>
      <c r="BM199" s="32">
        <f t="shared" si="45"/>
        <v>0</v>
      </c>
      <c r="BN199" s="32">
        <f t="shared" si="45"/>
        <v>0</v>
      </c>
      <c r="BO199" s="32">
        <f t="shared" si="45"/>
        <v>0</v>
      </c>
      <c r="BP199" s="32">
        <f t="shared" si="45"/>
        <v>0</v>
      </c>
      <c r="BQ199" s="32">
        <f t="shared" si="45"/>
        <v>0</v>
      </c>
      <c r="BR199" s="32">
        <f t="shared" si="45"/>
        <v>0</v>
      </c>
      <c r="BS199" s="32">
        <f t="shared" si="45"/>
        <v>0</v>
      </c>
      <c r="BT199" s="32">
        <f t="shared" si="45"/>
        <v>0</v>
      </c>
      <c r="BU199" s="32">
        <f t="shared" si="45"/>
        <v>0</v>
      </c>
      <c r="BV199" s="32">
        <f t="shared" si="45"/>
        <v>0</v>
      </c>
      <c r="BW199" s="32">
        <f t="shared" si="45"/>
        <v>0</v>
      </c>
      <c r="BX199" s="32">
        <f t="shared" si="45"/>
        <v>0</v>
      </c>
      <c r="BY199" s="32">
        <f t="shared" si="45"/>
        <v>0</v>
      </c>
      <c r="BZ199" s="32">
        <f t="shared" si="45"/>
        <v>0</v>
      </c>
      <c r="CA199" s="32">
        <f t="shared" si="45"/>
        <v>0</v>
      </c>
      <c r="CB199" s="32">
        <f t="shared" si="45"/>
        <v>0</v>
      </c>
      <c r="CC199" s="32">
        <f t="shared" si="45"/>
        <v>0</v>
      </c>
      <c r="CD199" s="32">
        <f t="shared" si="45"/>
        <v>0</v>
      </c>
      <c r="CE199" s="32">
        <f t="shared" si="45"/>
        <v>0</v>
      </c>
      <c r="CF199" s="32">
        <f t="shared" si="45"/>
        <v>0</v>
      </c>
      <c r="CG199" s="32">
        <f t="shared" si="45"/>
        <v>806280120</v>
      </c>
      <c r="CH199" s="32">
        <f>+CH190+CH198</f>
        <v>0</v>
      </c>
      <c r="CI199" s="32">
        <f>+CI190+CI198</f>
        <v>0</v>
      </c>
      <c r="CJ199" s="32">
        <f>+CJ190+CJ198</f>
        <v>373586378.39999998</v>
      </c>
      <c r="CK199" s="161">
        <f t="shared" si="37"/>
        <v>1403318120</v>
      </c>
      <c r="CL199" s="161">
        <f>+CL190+CL198</f>
        <v>0</v>
      </c>
    </row>
    <row r="200" spans="1:90" ht="34.5" customHeight="1" x14ac:dyDescent="0.2">
      <c r="A200" s="420" t="s">
        <v>359</v>
      </c>
      <c r="B200" s="306"/>
      <c r="C200" s="350" t="s">
        <v>479</v>
      </c>
      <c r="D200" s="350" t="s">
        <v>480</v>
      </c>
      <c r="E200" s="350" t="s">
        <v>481</v>
      </c>
      <c r="F200" s="350" t="s">
        <v>482</v>
      </c>
      <c r="G200" s="302">
        <v>0.8</v>
      </c>
      <c r="H200" s="350" t="s">
        <v>483</v>
      </c>
      <c r="I200" s="350" t="s">
        <v>484</v>
      </c>
      <c r="J200" s="110"/>
      <c r="K200" s="255"/>
      <c r="L200" s="350">
        <v>1.5</v>
      </c>
      <c r="M200" s="124"/>
      <c r="N200" s="124" t="s">
        <v>485</v>
      </c>
      <c r="O200" s="122">
        <v>0.5</v>
      </c>
      <c r="P200" s="124" t="s">
        <v>483</v>
      </c>
      <c r="Q200" s="111">
        <v>3</v>
      </c>
      <c r="R200" s="256"/>
      <c r="S200" s="256"/>
      <c r="T200" s="112">
        <v>1.2</v>
      </c>
      <c r="U200" s="256"/>
      <c r="V200" s="256"/>
      <c r="W200" s="256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10"/>
      <c r="AW200" s="11"/>
      <c r="AX200" s="11"/>
      <c r="AY200" s="11"/>
      <c r="AZ200" s="11"/>
      <c r="BA200" s="11"/>
      <c r="BB200" s="11"/>
      <c r="BC200" s="11"/>
      <c r="BD200" s="11"/>
      <c r="BE200" s="11"/>
      <c r="BF200" s="11"/>
      <c r="BG200" s="11"/>
      <c r="BH200" s="11"/>
      <c r="BI200" s="11"/>
      <c r="BJ200" s="11"/>
      <c r="BK200" s="11"/>
      <c r="BL200" s="11"/>
      <c r="BM200" s="11"/>
      <c r="BN200" s="11"/>
      <c r="BO200" s="11"/>
      <c r="BP200" s="11"/>
      <c r="BQ200" s="11"/>
      <c r="BR200" s="11"/>
      <c r="BS200" s="11"/>
      <c r="BT200" s="11"/>
      <c r="BU200" s="257">
        <v>773919241</v>
      </c>
      <c r="BV200" s="257">
        <v>22959853</v>
      </c>
      <c r="BW200" s="12"/>
      <c r="BX200" s="214"/>
      <c r="BY200" s="214"/>
      <c r="BZ200" s="214"/>
      <c r="CA200" s="214"/>
      <c r="CB200" s="214"/>
      <c r="CC200" s="214"/>
      <c r="CD200" s="214"/>
      <c r="CE200" s="214"/>
      <c r="CF200" s="214"/>
      <c r="CG200" s="214"/>
      <c r="CH200" s="214"/>
      <c r="CI200" s="214"/>
      <c r="CJ200" s="214"/>
      <c r="CK200" s="165">
        <f t="shared" si="37"/>
        <v>796879094</v>
      </c>
      <c r="CL200" s="155" t="s">
        <v>80</v>
      </c>
    </row>
    <row r="201" spans="1:90" ht="93" customHeight="1" x14ac:dyDescent="0.2">
      <c r="A201" s="421"/>
      <c r="B201" s="306"/>
      <c r="C201" s="351"/>
      <c r="D201" s="351"/>
      <c r="E201" s="351"/>
      <c r="F201" s="351"/>
      <c r="G201" s="306"/>
      <c r="H201" s="351"/>
      <c r="I201" s="351"/>
      <c r="J201" s="110"/>
      <c r="K201" s="258"/>
      <c r="L201" s="351"/>
      <c r="M201" s="124"/>
      <c r="N201" s="124" t="s">
        <v>486</v>
      </c>
      <c r="O201" s="122">
        <v>10</v>
      </c>
      <c r="P201" s="124" t="s">
        <v>487</v>
      </c>
      <c r="Q201" s="111">
        <v>0</v>
      </c>
      <c r="R201" s="125"/>
      <c r="S201" s="125"/>
      <c r="T201" s="112">
        <v>0</v>
      </c>
      <c r="U201" s="125"/>
      <c r="V201" s="257"/>
      <c r="W201" s="257">
        <v>20000000</v>
      </c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  <c r="AV201" s="10"/>
      <c r="AW201" s="11"/>
      <c r="AX201" s="11"/>
      <c r="AY201" s="11"/>
      <c r="AZ201" s="11"/>
      <c r="BA201" s="11"/>
      <c r="BB201" s="11"/>
      <c r="BC201" s="11"/>
      <c r="BD201" s="11"/>
      <c r="BE201" s="11"/>
      <c r="BF201" s="11"/>
      <c r="BG201" s="11"/>
      <c r="BH201" s="11"/>
      <c r="BI201" s="11"/>
      <c r="BJ201" s="11"/>
      <c r="BK201" s="11"/>
      <c r="BL201" s="11"/>
      <c r="BM201" s="11"/>
      <c r="BN201" s="11"/>
      <c r="BO201" s="11"/>
      <c r="BP201" s="11"/>
      <c r="BQ201" s="11"/>
      <c r="BR201" s="11"/>
      <c r="BS201" s="11"/>
      <c r="BT201" s="11"/>
      <c r="BU201" s="257"/>
      <c r="BV201" s="257"/>
      <c r="BW201" s="12"/>
      <c r="BX201" s="214"/>
      <c r="BY201" s="214"/>
      <c r="BZ201" s="214"/>
      <c r="CA201" s="214"/>
      <c r="CB201" s="214"/>
      <c r="CC201" s="214"/>
      <c r="CD201" s="214"/>
      <c r="CE201" s="214"/>
      <c r="CF201" s="214"/>
      <c r="CG201" s="214"/>
      <c r="CH201" s="214"/>
      <c r="CI201" s="214"/>
      <c r="CJ201" s="214"/>
      <c r="CK201" s="165">
        <f t="shared" si="37"/>
        <v>20000000</v>
      </c>
      <c r="CL201" s="155" t="s">
        <v>80</v>
      </c>
    </row>
    <row r="202" spans="1:90" ht="34.5" customHeight="1" x14ac:dyDescent="0.2">
      <c r="A202" s="421"/>
      <c r="B202" s="306"/>
      <c r="C202" s="351"/>
      <c r="D202" s="351"/>
      <c r="E202" s="352"/>
      <c r="F202" s="352"/>
      <c r="G202" s="303"/>
      <c r="H202" s="352"/>
      <c r="I202" s="352"/>
      <c r="J202" s="110"/>
      <c r="K202" s="133"/>
      <c r="L202" s="352"/>
      <c r="M202" s="124"/>
      <c r="N202" s="124" t="s">
        <v>488</v>
      </c>
      <c r="O202" s="122">
        <v>0.3</v>
      </c>
      <c r="P202" s="124" t="s">
        <v>489</v>
      </c>
      <c r="Q202" s="111">
        <v>3</v>
      </c>
      <c r="R202" s="125"/>
      <c r="S202" s="125"/>
      <c r="T202" s="112">
        <v>0.3</v>
      </c>
      <c r="U202" s="125"/>
      <c r="V202" s="125"/>
      <c r="W202" s="257">
        <v>500000000</v>
      </c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0"/>
      <c r="AW202" s="11"/>
      <c r="AX202" s="11"/>
      <c r="AY202" s="11"/>
      <c r="AZ202" s="11"/>
      <c r="BA202" s="11"/>
      <c r="BB202" s="11"/>
      <c r="BC202" s="11"/>
      <c r="BD202" s="11"/>
      <c r="BE202" s="11"/>
      <c r="BF202" s="11"/>
      <c r="BG202" s="11"/>
      <c r="BH202" s="11"/>
      <c r="BI202" s="11"/>
      <c r="BJ202" s="11"/>
      <c r="BK202" s="11"/>
      <c r="BL202" s="11"/>
      <c r="BM202" s="11"/>
      <c r="BN202" s="11"/>
      <c r="BO202" s="11"/>
      <c r="BP202" s="11"/>
      <c r="BQ202" s="11"/>
      <c r="BR202" s="11"/>
      <c r="BS202" s="11"/>
      <c r="BT202" s="11"/>
      <c r="BU202" s="257">
        <v>300000000</v>
      </c>
      <c r="BV202" s="257"/>
      <c r="BW202" s="12"/>
      <c r="BX202" s="214"/>
      <c r="BY202" s="214"/>
      <c r="BZ202" s="214"/>
      <c r="CA202" s="214"/>
      <c r="CB202" s="214"/>
      <c r="CC202" s="214"/>
      <c r="CD202" s="214"/>
      <c r="CE202" s="214"/>
      <c r="CF202" s="214"/>
      <c r="CG202" s="214"/>
      <c r="CH202" s="214"/>
      <c r="CI202" s="214"/>
      <c r="CJ202" s="214"/>
      <c r="CK202" s="165">
        <f t="shared" si="37"/>
        <v>800000000</v>
      </c>
      <c r="CL202" s="155" t="s">
        <v>80</v>
      </c>
    </row>
    <row r="203" spans="1:90" ht="34.5" customHeight="1" x14ac:dyDescent="0.2">
      <c r="A203" s="421"/>
      <c r="B203" s="306"/>
      <c r="C203" s="351"/>
      <c r="D203" s="351"/>
      <c r="E203" s="350" t="s">
        <v>490</v>
      </c>
      <c r="F203" s="350" t="s">
        <v>491</v>
      </c>
      <c r="G203" s="302">
        <v>120</v>
      </c>
      <c r="H203" s="350" t="s">
        <v>492</v>
      </c>
      <c r="I203" s="350" t="s">
        <v>493</v>
      </c>
      <c r="J203" s="110"/>
      <c r="K203" s="255"/>
      <c r="L203" s="350">
        <v>70</v>
      </c>
      <c r="M203" s="124"/>
      <c r="N203" s="124" t="s">
        <v>494</v>
      </c>
      <c r="O203" s="122">
        <v>50</v>
      </c>
      <c r="P203" s="124" t="s">
        <v>495</v>
      </c>
      <c r="Q203" s="111">
        <v>45</v>
      </c>
      <c r="R203" s="125"/>
      <c r="S203" s="125"/>
      <c r="T203" s="112">
        <v>50</v>
      </c>
      <c r="U203" s="125"/>
      <c r="V203" s="125"/>
      <c r="W203" s="125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0"/>
      <c r="AW203" s="11"/>
      <c r="AX203" s="11"/>
      <c r="AY203" s="11"/>
      <c r="AZ203" s="11"/>
      <c r="BA203" s="11"/>
      <c r="BB203" s="11"/>
      <c r="BC203" s="11"/>
      <c r="BD203" s="11"/>
      <c r="BE203" s="11"/>
      <c r="BF203" s="11"/>
      <c r="BG203" s="11"/>
      <c r="BH203" s="11"/>
      <c r="BI203" s="11"/>
      <c r="BJ203" s="11"/>
      <c r="BK203" s="11"/>
      <c r="BL203" s="11"/>
      <c r="BM203" s="11"/>
      <c r="BN203" s="11"/>
      <c r="BO203" s="11"/>
      <c r="BP203" s="11"/>
      <c r="BQ203" s="11"/>
      <c r="BR203" s="11"/>
      <c r="BS203" s="11"/>
      <c r="BT203" s="11"/>
      <c r="BU203" s="257">
        <v>340000000</v>
      </c>
      <c r="BV203" s="257"/>
      <c r="BW203" s="12"/>
      <c r="BX203" s="214"/>
      <c r="BY203" s="214"/>
      <c r="BZ203" s="214"/>
      <c r="CA203" s="214"/>
      <c r="CB203" s="214"/>
      <c r="CC203" s="214"/>
      <c r="CD203" s="214"/>
      <c r="CE203" s="214"/>
      <c r="CF203" s="214"/>
      <c r="CG203" s="214"/>
      <c r="CH203" s="214"/>
      <c r="CI203" s="214"/>
      <c r="CJ203" s="214"/>
      <c r="CK203" s="165">
        <f t="shared" si="37"/>
        <v>340000000</v>
      </c>
      <c r="CL203" s="155" t="s">
        <v>80</v>
      </c>
    </row>
    <row r="204" spans="1:90" ht="34.5" customHeight="1" x14ac:dyDescent="0.2">
      <c r="A204" s="421"/>
      <c r="B204" s="306"/>
      <c r="C204" s="352"/>
      <c r="D204" s="352"/>
      <c r="E204" s="352"/>
      <c r="F204" s="352"/>
      <c r="G204" s="303"/>
      <c r="H204" s="352"/>
      <c r="I204" s="352"/>
      <c r="J204" s="110"/>
      <c r="K204" s="133"/>
      <c r="L204" s="352"/>
      <c r="M204" s="124"/>
      <c r="N204" s="124" t="s">
        <v>496</v>
      </c>
      <c r="O204" s="122">
        <v>20</v>
      </c>
      <c r="P204" s="124" t="s">
        <v>497</v>
      </c>
      <c r="Q204" s="111">
        <v>54</v>
      </c>
      <c r="R204" s="125"/>
      <c r="S204" s="125"/>
      <c r="T204" s="112">
        <v>20</v>
      </c>
      <c r="U204" s="125"/>
      <c r="V204" s="125"/>
      <c r="W204" s="125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  <c r="AV204" s="10"/>
      <c r="AW204" s="11"/>
      <c r="AX204" s="11"/>
      <c r="AY204" s="11"/>
      <c r="AZ204" s="11"/>
      <c r="BA204" s="11"/>
      <c r="BB204" s="11"/>
      <c r="BC204" s="11"/>
      <c r="BD204" s="11"/>
      <c r="BE204" s="11"/>
      <c r="BF204" s="11"/>
      <c r="BG204" s="11"/>
      <c r="BH204" s="11"/>
      <c r="BI204" s="11"/>
      <c r="BJ204" s="11"/>
      <c r="BK204" s="11"/>
      <c r="BL204" s="11"/>
      <c r="BM204" s="11"/>
      <c r="BN204" s="11"/>
      <c r="BO204" s="11"/>
      <c r="BP204" s="11"/>
      <c r="BQ204" s="11"/>
      <c r="BR204" s="11"/>
      <c r="BS204" s="11"/>
      <c r="BT204" s="11"/>
      <c r="BU204" s="257">
        <v>270000000</v>
      </c>
      <c r="BV204" s="257"/>
      <c r="BW204" s="12"/>
      <c r="BX204" s="214"/>
      <c r="BY204" s="214"/>
      <c r="BZ204" s="214"/>
      <c r="CA204" s="214"/>
      <c r="CB204" s="214"/>
      <c r="CC204" s="214"/>
      <c r="CD204" s="214"/>
      <c r="CE204" s="214"/>
      <c r="CF204" s="214"/>
      <c r="CG204" s="214"/>
      <c r="CH204" s="214"/>
      <c r="CI204" s="214"/>
      <c r="CJ204" s="214"/>
      <c r="CK204" s="165">
        <f t="shared" si="37"/>
        <v>270000000</v>
      </c>
      <c r="CL204" s="155" t="s">
        <v>80</v>
      </c>
    </row>
    <row r="205" spans="1:90" ht="34.5" customHeight="1" x14ac:dyDescent="0.2">
      <c r="A205" s="421"/>
      <c r="B205" s="306"/>
      <c r="C205" s="124" t="s">
        <v>498</v>
      </c>
      <c r="D205" s="124" t="s">
        <v>499</v>
      </c>
      <c r="E205" s="122" t="s">
        <v>498</v>
      </c>
      <c r="F205" s="124" t="s">
        <v>499</v>
      </c>
      <c r="G205" s="26">
        <v>0.2</v>
      </c>
      <c r="H205" s="124" t="s">
        <v>500</v>
      </c>
      <c r="I205" s="124" t="s">
        <v>501</v>
      </c>
      <c r="J205" s="110"/>
      <c r="K205" s="123"/>
      <c r="L205" s="122">
        <v>0.2</v>
      </c>
      <c r="M205" s="124"/>
      <c r="N205" s="124" t="s">
        <v>502</v>
      </c>
      <c r="O205" s="122">
        <v>0.2</v>
      </c>
      <c r="P205" s="124" t="s">
        <v>500</v>
      </c>
      <c r="Q205" s="111">
        <v>10</v>
      </c>
      <c r="R205" s="124"/>
      <c r="S205" s="124"/>
      <c r="T205" s="112">
        <v>0.2</v>
      </c>
      <c r="U205" s="124"/>
      <c r="V205" s="124"/>
      <c r="W205" s="124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  <c r="AU205" s="11"/>
      <c r="AV205" s="10"/>
      <c r="AW205" s="11"/>
      <c r="AX205" s="11"/>
      <c r="AY205" s="11"/>
      <c r="AZ205" s="11"/>
      <c r="BA205" s="11"/>
      <c r="BB205" s="11"/>
      <c r="BC205" s="11"/>
      <c r="BD205" s="11"/>
      <c r="BE205" s="11"/>
      <c r="BF205" s="11"/>
      <c r="BG205" s="11"/>
      <c r="BH205" s="11"/>
      <c r="BI205" s="11"/>
      <c r="BJ205" s="11"/>
      <c r="BK205" s="11"/>
      <c r="BL205" s="11"/>
      <c r="BM205" s="11"/>
      <c r="BN205" s="11"/>
      <c r="BO205" s="11"/>
      <c r="BP205" s="11"/>
      <c r="BQ205" s="11"/>
      <c r="BR205" s="11"/>
      <c r="BS205" s="11"/>
      <c r="BT205" s="11"/>
      <c r="BU205" s="257">
        <v>100000000</v>
      </c>
      <c r="BV205" s="257"/>
      <c r="BW205" s="12"/>
      <c r="BX205" s="214"/>
      <c r="BY205" s="214"/>
      <c r="BZ205" s="214"/>
      <c r="CA205" s="214"/>
      <c r="CB205" s="214"/>
      <c r="CC205" s="214"/>
      <c r="CD205" s="214"/>
      <c r="CE205" s="214"/>
      <c r="CF205" s="214"/>
      <c r="CG205" s="214"/>
      <c r="CH205" s="214"/>
      <c r="CI205" s="214"/>
      <c r="CJ205" s="214"/>
      <c r="CK205" s="165">
        <f t="shared" si="37"/>
        <v>100000000</v>
      </c>
      <c r="CL205" s="155" t="s">
        <v>80</v>
      </c>
    </row>
    <row r="206" spans="1:90" ht="34.5" customHeight="1" x14ac:dyDescent="0.2">
      <c r="A206" s="421"/>
      <c r="B206" s="306"/>
      <c r="C206" s="226" t="s">
        <v>503</v>
      </c>
      <c r="D206" s="226" t="s">
        <v>504</v>
      </c>
      <c r="E206" s="226" t="s">
        <v>505</v>
      </c>
      <c r="F206" s="124" t="s">
        <v>504</v>
      </c>
      <c r="G206" s="26">
        <v>1</v>
      </c>
      <c r="H206" s="124" t="s">
        <v>506</v>
      </c>
      <c r="I206" s="122">
        <v>4</v>
      </c>
      <c r="J206" s="110"/>
      <c r="K206" s="123"/>
      <c r="L206" s="122">
        <v>0.1</v>
      </c>
      <c r="M206" s="124"/>
      <c r="N206" s="113" t="s">
        <v>507</v>
      </c>
      <c r="O206" s="122">
        <v>0.1</v>
      </c>
      <c r="P206" s="124" t="s">
        <v>506</v>
      </c>
      <c r="Q206" s="111">
        <v>4</v>
      </c>
      <c r="R206" s="124"/>
      <c r="S206" s="124"/>
      <c r="T206" s="112">
        <v>0.1</v>
      </c>
      <c r="U206" s="124"/>
      <c r="V206" s="124"/>
      <c r="W206" s="124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  <c r="AV206" s="10"/>
      <c r="AW206" s="11"/>
      <c r="AX206" s="11"/>
      <c r="AY206" s="11"/>
      <c r="AZ206" s="11"/>
      <c r="BA206" s="11"/>
      <c r="BB206" s="11"/>
      <c r="BC206" s="11"/>
      <c r="BD206" s="11"/>
      <c r="BE206" s="11"/>
      <c r="BF206" s="11"/>
      <c r="BG206" s="11"/>
      <c r="BH206" s="11"/>
      <c r="BI206" s="11"/>
      <c r="BJ206" s="11"/>
      <c r="BK206" s="11"/>
      <c r="BL206" s="11"/>
      <c r="BM206" s="11"/>
      <c r="BN206" s="11"/>
      <c r="BO206" s="11"/>
      <c r="BP206" s="11"/>
      <c r="BQ206" s="11"/>
      <c r="BR206" s="11"/>
      <c r="BS206" s="11"/>
      <c r="BT206" s="11"/>
      <c r="BU206" s="257">
        <v>60000000</v>
      </c>
      <c r="BV206" s="257"/>
      <c r="BW206" s="12"/>
      <c r="BX206" s="214"/>
      <c r="BY206" s="214"/>
      <c r="BZ206" s="214"/>
      <c r="CA206" s="214"/>
      <c r="CB206" s="214"/>
      <c r="CC206" s="214"/>
      <c r="CD206" s="214"/>
      <c r="CE206" s="214"/>
      <c r="CF206" s="214"/>
      <c r="CG206" s="214"/>
      <c r="CH206" s="214"/>
      <c r="CI206" s="214"/>
      <c r="CJ206" s="214"/>
      <c r="CK206" s="165">
        <f t="shared" si="37"/>
        <v>60000000</v>
      </c>
      <c r="CL206" s="155" t="s">
        <v>80</v>
      </c>
    </row>
    <row r="207" spans="1:90" ht="34.5" customHeight="1" x14ac:dyDescent="0.2">
      <c r="A207" s="421"/>
      <c r="B207" s="145"/>
      <c r="C207" s="117"/>
      <c r="D207" s="117"/>
      <c r="E207" s="117"/>
      <c r="F207" s="116"/>
      <c r="G207" s="60"/>
      <c r="H207" s="60"/>
      <c r="I207" s="117"/>
      <c r="J207" s="118"/>
      <c r="K207" s="119"/>
      <c r="L207" s="116"/>
      <c r="M207" s="120"/>
      <c r="N207" s="121"/>
      <c r="O207" s="53">
        <f t="shared" ref="O207:X207" si="46">SUM(O200:O206)</f>
        <v>81.099999999999994</v>
      </c>
      <c r="P207" s="53">
        <f t="shared" si="46"/>
        <v>0</v>
      </c>
      <c r="Q207" s="53">
        <f t="shared" si="46"/>
        <v>119</v>
      </c>
      <c r="R207" s="53">
        <f t="shared" si="46"/>
        <v>0</v>
      </c>
      <c r="S207" s="53">
        <f t="shared" si="46"/>
        <v>0</v>
      </c>
      <c r="T207" s="53">
        <f t="shared" si="46"/>
        <v>71.8</v>
      </c>
      <c r="U207" s="53">
        <f t="shared" si="46"/>
        <v>0</v>
      </c>
      <c r="V207" s="53">
        <f t="shared" si="46"/>
        <v>0</v>
      </c>
      <c r="W207" s="53">
        <f t="shared" si="46"/>
        <v>520000000</v>
      </c>
      <c r="X207" s="53">
        <f t="shared" si="46"/>
        <v>0</v>
      </c>
      <c r="Y207" s="53"/>
      <c r="Z207" s="53">
        <f>SUM(Z200:Z206)</f>
        <v>0</v>
      </c>
      <c r="AA207" s="53"/>
      <c r="AB207" s="53"/>
      <c r="AC207" s="53">
        <f t="shared" ref="AC207:BH207" si="47">SUM(AC200:AC206)</f>
        <v>0</v>
      </c>
      <c r="AD207" s="53">
        <f t="shared" si="47"/>
        <v>0</v>
      </c>
      <c r="AE207" s="53">
        <f t="shared" si="47"/>
        <v>0</v>
      </c>
      <c r="AF207" s="53">
        <f t="shared" si="47"/>
        <v>0</v>
      </c>
      <c r="AG207" s="53">
        <f t="shared" si="47"/>
        <v>0</v>
      </c>
      <c r="AH207" s="53">
        <f t="shared" si="47"/>
        <v>0</v>
      </c>
      <c r="AI207" s="53">
        <f t="shared" si="47"/>
        <v>0</v>
      </c>
      <c r="AJ207" s="53">
        <f t="shared" si="47"/>
        <v>0</v>
      </c>
      <c r="AK207" s="53">
        <f t="shared" si="47"/>
        <v>0</v>
      </c>
      <c r="AL207" s="53">
        <f t="shared" si="47"/>
        <v>0</v>
      </c>
      <c r="AM207" s="53">
        <f t="shared" si="47"/>
        <v>0</v>
      </c>
      <c r="AN207" s="53">
        <f t="shared" si="47"/>
        <v>0</v>
      </c>
      <c r="AO207" s="53">
        <f t="shared" si="47"/>
        <v>0</v>
      </c>
      <c r="AP207" s="53">
        <f t="shared" si="47"/>
        <v>0</v>
      </c>
      <c r="AQ207" s="53">
        <f t="shared" si="47"/>
        <v>0</v>
      </c>
      <c r="AR207" s="53">
        <f t="shared" si="47"/>
        <v>0</v>
      </c>
      <c r="AS207" s="53">
        <f t="shared" si="47"/>
        <v>0</v>
      </c>
      <c r="AT207" s="53">
        <f t="shared" si="47"/>
        <v>0</v>
      </c>
      <c r="AU207" s="53">
        <f t="shared" si="47"/>
        <v>0</v>
      </c>
      <c r="AV207" s="53">
        <f t="shared" si="47"/>
        <v>0</v>
      </c>
      <c r="AW207" s="53">
        <f t="shared" si="47"/>
        <v>0</v>
      </c>
      <c r="AX207" s="53">
        <f t="shared" si="47"/>
        <v>0</v>
      </c>
      <c r="AY207" s="53">
        <f t="shared" si="47"/>
        <v>0</v>
      </c>
      <c r="AZ207" s="53">
        <f t="shared" si="47"/>
        <v>0</v>
      </c>
      <c r="BA207" s="53">
        <f t="shared" si="47"/>
        <v>0</v>
      </c>
      <c r="BB207" s="53">
        <f t="shared" si="47"/>
        <v>0</v>
      </c>
      <c r="BC207" s="53">
        <f t="shared" si="47"/>
        <v>0</v>
      </c>
      <c r="BD207" s="53">
        <f t="shared" si="47"/>
        <v>0</v>
      </c>
      <c r="BE207" s="53">
        <f t="shared" si="47"/>
        <v>0</v>
      </c>
      <c r="BF207" s="53">
        <f t="shared" si="47"/>
        <v>0</v>
      </c>
      <c r="BG207" s="53">
        <f t="shared" si="47"/>
        <v>0</v>
      </c>
      <c r="BH207" s="53">
        <f t="shared" si="47"/>
        <v>0</v>
      </c>
      <c r="BI207" s="53">
        <f t="shared" ref="BI207:CJ207" si="48">SUM(BI200:BI206)</f>
        <v>0</v>
      </c>
      <c r="BJ207" s="53">
        <f t="shared" si="48"/>
        <v>0</v>
      </c>
      <c r="BK207" s="53">
        <f t="shared" si="48"/>
        <v>0</v>
      </c>
      <c r="BL207" s="53">
        <f t="shared" si="48"/>
        <v>0</v>
      </c>
      <c r="BM207" s="53">
        <f t="shared" si="48"/>
        <v>0</v>
      </c>
      <c r="BN207" s="53">
        <f t="shared" si="48"/>
        <v>0</v>
      </c>
      <c r="BO207" s="53">
        <f t="shared" si="48"/>
        <v>0</v>
      </c>
      <c r="BP207" s="53">
        <f t="shared" si="48"/>
        <v>0</v>
      </c>
      <c r="BQ207" s="53">
        <f t="shared" si="48"/>
        <v>0</v>
      </c>
      <c r="BR207" s="53">
        <f t="shared" si="48"/>
        <v>0</v>
      </c>
      <c r="BS207" s="53">
        <f t="shared" si="48"/>
        <v>0</v>
      </c>
      <c r="BT207" s="53">
        <f t="shared" si="48"/>
        <v>0</v>
      </c>
      <c r="BU207" s="53">
        <f t="shared" si="48"/>
        <v>1843919241</v>
      </c>
      <c r="BV207" s="53">
        <f t="shared" si="48"/>
        <v>22959853</v>
      </c>
      <c r="BW207" s="53">
        <f t="shared" si="48"/>
        <v>0</v>
      </c>
      <c r="BX207" s="53">
        <f t="shared" si="48"/>
        <v>0</v>
      </c>
      <c r="BY207" s="53">
        <f t="shared" si="48"/>
        <v>0</v>
      </c>
      <c r="BZ207" s="53">
        <f t="shared" si="48"/>
        <v>0</v>
      </c>
      <c r="CA207" s="53">
        <f t="shared" si="48"/>
        <v>0</v>
      </c>
      <c r="CB207" s="53">
        <f t="shared" si="48"/>
        <v>0</v>
      </c>
      <c r="CC207" s="53">
        <f t="shared" si="48"/>
        <v>0</v>
      </c>
      <c r="CD207" s="53">
        <f t="shared" si="48"/>
        <v>0</v>
      </c>
      <c r="CE207" s="53">
        <f t="shared" si="48"/>
        <v>0</v>
      </c>
      <c r="CF207" s="53">
        <f t="shared" si="48"/>
        <v>0</v>
      </c>
      <c r="CG207" s="53">
        <f t="shared" si="48"/>
        <v>0</v>
      </c>
      <c r="CH207" s="53">
        <f t="shared" si="48"/>
        <v>0</v>
      </c>
      <c r="CI207" s="53">
        <f t="shared" si="48"/>
        <v>0</v>
      </c>
      <c r="CJ207" s="53">
        <f t="shared" si="48"/>
        <v>0</v>
      </c>
      <c r="CK207" s="53">
        <f t="shared" si="37"/>
        <v>2386879094</v>
      </c>
      <c r="CL207" s="157">
        <f>SUM(CL200:CL206)</f>
        <v>0</v>
      </c>
    </row>
    <row r="208" spans="1:90" ht="58.5" customHeight="1" x14ac:dyDescent="0.2">
      <c r="A208" s="421"/>
      <c r="B208" s="350" t="s">
        <v>508</v>
      </c>
      <c r="C208" s="226" t="s">
        <v>509</v>
      </c>
      <c r="D208" s="226" t="s">
        <v>510</v>
      </c>
      <c r="E208" s="226" t="s">
        <v>511</v>
      </c>
      <c r="F208" s="226" t="s">
        <v>831</v>
      </c>
      <c r="G208" s="219">
        <v>20</v>
      </c>
      <c r="H208" s="226" t="s">
        <v>512</v>
      </c>
      <c r="I208" s="122">
        <v>0</v>
      </c>
      <c r="J208" s="110"/>
      <c r="K208" s="123"/>
      <c r="L208" s="202">
        <v>16</v>
      </c>
      <c r="M208" s="124"/>
      <c r="N208" s="114" t="s">
        <v>513</v>
      </c>
      <c r="O208" s="122">
        <v>1</v>
      </c>
      <c r="P208" s="204" t="s">
        <v>514</v>
      </c>
      <c r="Q208" s="111">
        <v>69442</v>
      </c>
      <c r="R208" s="125"/>
      <c r="S208" s="124"/>
      <c r="T208" s="126">
        <v>6</v>
      </c>
      <c r="U208" s="124"/>
      <c r="V208" s="259"/>
      <c r="W208" s="259">
        <v>100000000</v>
      </c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10"/>
      <c r="AW208" s="11"/>
      <c r="AX208" s="11"/>
      <c r="AY208" s="11"/>
      <c r="AZ208" s="11"/>
      <c r="BA208" s="11"/>
      <c r="BB208" s="11"/>
      <c r="BC208" s="11"/>
      <c r="BD208" s="11"/>
      <c r="BE208" s="11"/>
      <c r="BF208" s="11"/>
      <c r="BG208" s="11"/>
      <c r="BH208" s="11"/>
      <c r="BI208" s="11"/>
      <c r="BJ208" s="11"/>
      <c r="BK208" s="11"/>
      <c r="BL208" s="11"/>
      <c r="BM208" s="11"/>
      <c r="BN208" s="11"/>
      <c r="BO208" s="11"/>
      <c r="BP208" s="11"/>
      <c r="BQ208" s="11"/>
      <c r="BR208" s="11"/>
      <c r="BS208" s="11"/>
      <c r="BT208" s="11"/>
      <c r="BU208" s="26"/>
      <c r="BV208" s="124"/>
      <c r="BW208" s="12"/>
      <c r="BX208" s="214"/>
      <c r="BY208" s="214"/>
      <c r="BZ208" s="214"/>
      <c r="CA208" s="214"/>
      <c r="CB208" s="214"/>
      <c r="CC208" s="214"/>
      <c r="CD208" s="214"/>
      <c r="CE208" s="214"/>
      <c r="CF208" s="214"/>
      <c r="CG208" s="214"/>
      <c r="CH208" s="214"/>
      <c r="CI208" s="214"/>
      <c r="CJ208" s="214"/>
      <c r="CK208" s="165">
        <f t="shared" si="37"/>
        <v>100000000</v>
      </c>
      <c r="CL208" s="155" t="s">
        <v>80</v>
      </c>
    </row>
    <row r="209" spans="1:90" ht="63" customHeight="1" x14ac:dyDescent="0.2">
      <c r="A209" s="421"/>
      <c r="B209" s="352"/>
      <c r="C209" s="52" t="s">
        <v>527</v>
      </c>
      <c r="D209" s="52" t="s">
        <v>528</v>
      </c>
      <c r="E209" s="15" t="s">
        <v>529</v>
      </c>
      <c r="F209" s="15" t="s">
        <v>530</v>
      </c>
      <c r="G209" s="23" t="s">
        <v>531</v>
      </c>
      <c r="H209" s="15" t="s">
        <v>532</v>
      </c>
      <c r="I209" s="15">
        <v>39448</v>
      </c>
      <c r="J209" s="15"/>
      <c r="K209" s="15"/>
      <c r="L209" s="15">
        <v>3500</v>
      </c>
      <c r="M209" s="15">
        <v>400</v>
      </c>
      <c r="N209" s="173" t="s">
        <v>533</v>
      </c>
      <c r="O209" s="214">
        <v>5700</v>
      </c>
      <c r="P209" s="217" t="s">
        <v>532</v>
      </c>
      <c r="Q209" s="15">
        <v>39448</v>
      </c>
      <c r="R209" s="15">
        <v>0</v>
      </c>
      <c r="S209" s="214">
        <v>1800</v>
      </c>
      <c r="T209" s="214">
        <v>3500</v>
      </c>
      <c r="U209" s="214">
        <v>400</v>
      </c>
      <c r="V209" s="129"/>
      <c r="W209" s="129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  <c r="AV209" s="10"/>
      <c r="AW209" s="11"/>
      <c r="AX209" s="11"/>
      <c r="AY209" s="11"/>
      <c r="AZ209" s="11"/>
      <c r="BA209" s="11"/>
      <c r="BB209" s="11"/>
      <c r="BC209" s="11"/>
      <c r="BD209" s="11"/>
      <c r="BE209" s="11"/>
      <c r="BF209" s="11"/>
      <c r="BG209" s="11"/>
      <c r="BH209" s="11"/>
      <c r="BI209" s="11"/>
      <c r="BJ209" s="11"/>
      <c r="BK209" s="11"/>
      <c r="BL209" s="11"/>
      <c r="BM209" s="11"/>
      <c r="BN209" s="11"/>
      <c r="BO209" s="11"/>
      <c r="BP209" s="11"/>
      <c r="BQ209" s="11"/>
      <c r="BR209" s="11"/>
      <c r="BS209" s="11"/>
      <c r="BT209" s="11">
        <v>3806082420</v>
      </c>
      <c r="BU209" s="220"/>
      <c r="BV209" s="127"/>
      <c r="BW209" s="12"/>
      <c r="BX209" s="214"/>
      <c r="BY209" s="214"/>
      <c r="BZ209" s="214"/>
      <c r="CA209" s="214"/>
      <c r="CB209" s="214"/>
      <c r="CC209" s="214"/>
      <c r="CD209" s="214"/>
      <c r="CE209" s="214"/>
      <c r="CF209" s="214"/>
      <c r="CG209" s="214"/>
      <c r="CH209" s="214"/>
      <c r="CI209" s="214"/>
      <c r="CJ209" s="214"/>
      <c r="CK209" s="153">
        <f t="shared" si="37"/>
        <v>3806082420</v>
      </c>
      <c r="CL209" s="155" t="s">
        <v>75</v>
      </c>
    </row>
    <row r="210" spans="1:90" ht="34.5" customHeight="1" x14ac:dyDescent="0.2">
      <c r="A210" s="421"/>
      <c r="B210" s="117"/>
      <c r="C210" s="117"/>
      <c r="D210" s="117"/>
      <c r="E210" s="130"/>
      <c r="F210" s="131"/>
      <c r="G210" s="145"/>
      <c r="H210" s="120"/>
      <c r="I210" s="117"/>
      <c r="J210" s="146"/>
      <c r="K210" s="119"/>
      <c r="L210" s="117"/>
      <c r="M210" s="120"/>
      <c r="N210" s="121"/>
      <c r="O210" s="117"/>
      <c r="P210" s="147"/>
      <c r="Q210" s="21">
        <f t="shared" ref="Q210:X210" si="49">SUM(Q208:Q209)</f>
        <v>108890</v>
      </c>
      <c r="R210" s="21">
        <f t="shared" si="49"/>
        <v>0</v>
      </c>
      <c r="S210" s="21">
        <f t="shared" si="49"/>
        <v>1800</v>
      </c>
      <c r="T210" s="21">
        <f t="shared" si="49"/>
        <v>3506</v>
      </c>
      <c r="U210" s="21">
        <f t="shared" si="49"/>
        <v>400</v>
      </c>
      <c r="V210" s="21">
        <f t="shared" si="49"/>
        <v>0</v>
      </c>
      <c r="W210" s="21">
        <f t="shared" si="49"/>
        <v>100000000</v>
      </c>
      <c r="X210" s="21">
        <f t="shared" si="49"/>
        <v>0</v>
      </c>
      <c r="Y210" s="21"/>
      <c r="Z210" s="21">
        <f>SUM(Z208:Z209)</f>
        <v>0</v>
      </c>
      <c r="AA210" s="21"/>
      <c r="AB210" s="21"/>
      <c r="AC210" s="21">
        <f t="shared" ref="AC210:BH210" si="50">SUM(AC208:AC209)</f>
        <v>0</v>
      </c>
      <c r="AD210" s="21">
        <f t="shared" si="50"/>
        <v>0</v>
      </c>
      <c r="AE210" s="21">
        <f t="shared" si="50"/>
        <v>0</v>
      </c>
      <c r="AF210" s="21">
        <f t="shared" si="50"/>
        <v>0</v>
      </c>
      <c r="AG210" s="21">
        <f t="shared" si="50"/>
        <v>0</v>
      </c>
      <c r="AH210" s="21">
        <f t="shared" si="50"/>
        <v>0</v>
      </c>
      <c r="AI210" s="21">
        <f t="shared" si="50"/>
        <v>0</v>
      </c>
      <c r="AJ210" s="21">
        <f t="shared" si="50"/>
        <v>0</v>
      </c>
      <c r="AK210" s="21">
        <f t="shared" si="50"/>
        <v>0</v>
      </c>
      <c r="AL210" s="21">
        <f t="shared" si="50"/>
        <v>0</v>
      </c>
      <c r="AM210" s="21">
        <f t="shared" si="50"/>
        <v>0</v>
      </c>
      <c r="AN210" s="21">
        <f t="shared" si="50"/>
        <v>0</v>
      </c>
      <c r="AO210" s="21">
        <f t="shared" si="50"/>
        <v>0</v>
      </c>
      <c r="AP210" s="21">
        <f t="shared" si="50"/>
        <v>0</v>
      </c>
      <c r="AQ210" s="21">
        <f t="shared" si="50"/>
        <v>0</v>
      </c>
      <c r="AR210" s="21">
        <f t="shared" si="50"/>
        <v>0</v>
      </c>
      <c r="AS210" s="21">
        <f t="shared" si="50"/>
        <v>0</v>
      </c>
      <c r="AT210" s="21">
        <f t="shared" si="50"/>
        <v>0</v>
      </c>
      <c r="AU210" s="21">
        <f t="shared" si="50"/>
        <v>0</v>
      </c>
      <c r="AV210" s="21">
        <f t="shared" si="50"/>
        <v>0</v>
      </c>
      <c r="AW210" s="21">
        <f t="shared" si="50"/>
        <v>0</v>
      </c>
      <c r="AX210" s="21">
        <f t="shared" si="50"/>
        <v>0</v>
      </c>
      <c r="AY210" s="21">
        <f t="shared" si="50"/>
        <v>0</v>
      </c>
      <c r="AZ210" s="21">
        <f t="shared" si="50"/>
        <v>0</v>
      </c>
      <c r="BA210" s="21">
        <f t="shared" si="50"/>
        <v>0</v>
      </c>
      <c r="BB210" s="21">
        <f t="shared" si="50"/>
        <v>0</v>
      </c>
      <c r="BC210" s="21">
        <f t="shared" si="50"/>
        <v>0</v>
      </c>
      <c r="BD210" s="21">
        <f t="shared" si="50"/>
        <v>0</v>
      </c>
      <c r="BE210" s="21">
        <f t="shared" si="50"/>
        <v>0</v>
      </c>
      <c r="BF210" s="21">
        <f t="shared" si="50"/>
        <v>0</v>
      </c>
      <c r="BG210" s="21">
        <f t="shared" si="50"/>
        <v>0</v>
      </c>
      <c r="BH210" s="21">
        <f t="shared" si="50"/>
        <v>0</v>
      </c>
      <c r="BI210" s="21">
        <f t="shared" ref="BI210:CJ210" si="51">SUM(BI208:BI209)</f>
        <v>0</v>
      </c>
      <c r="BJ210" s="21">
        <f t="shared" si="51"/>
        <v>0</v>
      </c>
      <c r="BK210" s="21">
        <f t="shared" si="51"/>
        <v>0</v>
      </c>
      <c r="BL210" s="21">
        <f t="shared" si="51"/>
        <v>0</v>
      </c>
      <c r="BM210" s="21">
        <f t="shared" si="51"/>
        <v>0</v>
      </c>
      <c r="BN210" s="21">
        <f t="shared" si="51"/>
        <v>0</v>
      </c>
      <c r="BO210" s="21">
        <f t="shared" si="51"/>
        <v>0</v>
      </c>
      <c r="BP210" s="21">
        <f t="shared" si="51"/>
        <v>0</v>
      </c>
      <c r="BQ210" s="21">
        <f t="shared" si="51"/>
        <v>0</v>
      </c>
      <c r="BR210" s="21">
        <f t="shared" si="51"/>
        <v>0</v>
      </c>
      <c r="BS210" s="21">
        <f t="shared" si="51"/>
        <v>0</v>
      </c>
      <c r="BT210" s="21">
        <f t="shared" si="51"/>
        <v>3806082420</v>
      </c>
      <c r="BU210" s="21">
        <f t="shared" si="51"/>
        <v>0</v>
      </c>
      <c r="BV210" s="21">
        <f t="shared" si="51"/>
        <v>0</v>
      </c>
      <c r="BW210" s="21">
        <f t="shared" si="51"/>
        <v>0</v>
      </c>
      <c r="BX210" s="21">
        <f t="shared" si="51"/>
        <v>0</v>
      </c>
      <c r="BY210" s="21">
        <f t="shared" si="51"/>
        <v>0</v>
      </c>
      <c r="BZ210" s="21">
        <f t="shared" si="51"/>
        <v>0</v>
      </c>
      <c r="CA210" s="21">
        <f t="shared" si="51"/>
        <v>0</v>
      </c>
      <c r="CB210" s="21">
        <f t="shared" si="51"/>
        <v>0</v>
      </c>
      <c r="CC210" s="21">
        <f t="shared" si="51"/>
        <v>0</v>
      </c>
      <c r="CD210" s="21">
        <f t="shared" si="51"/>
        <v>0</v>
      </c>
      <c r="CE210" s="21">
        <f t="shared" si="51"/>
        <v>0</v>
      </c>
      <c r="CF210" s="21">
        <f t="shared" si="51"/>
        <v>0</v>
      </c>
      <c r="CG210" s="21">
        <f t="shared" si="51"/>
        <v>0</v>
      </c>
      <c r="CH210" s="21">
        <f t="shared" si="51"/>
        <v>0</v>
      </c>
      <c r="CI210" s="21">
        <f t="shared" si="51"/>
        <v>0</v>
      </c>
      <c r="CJ210" s="21">
        <f t="shared" si="51"/>
        <v>0</v>
      </c>
      <c r="CK210" s="157">
        <f t="shared" si="37"/>
        <v>3906082420</v>
      </c>
      <c r="CL210" s="157">
        <f>SUM(CL208:CL209)</f>
        <v>0</v>
      </c>
    </row>
    <row r="211" spans="1:90" ht="81.75" customHeight="1" x14ac:dyDescent="0.2">
      <c r="A211" s="421"/>
      <c r="B211" s="302" t="s">
        <v>515</v>
      </c>
      <c r="C211" s="302" t="s">
        <v>516</v>
      </c>
      <c r="D211" s="58" t="s">
        <v>517</v>
      </c>
      <c r="E211" s="52" t="s">
        <v>518</v>
      </c>
      <c r="F211" s="52" t="s">
        <v>519</v>
      </c>
      <c r="G211" s="58">
        <v>154</v>
      </c>
      <c r="H211" s="52" t="s">
        <v>520</v>
      </c>
      <c r="I211" s="127">
        <v>118</v>
      </c>
      <c r="J211" s="132"/>
      <c r="K211" s="133"/>
      <c r="L211" s="127">
        <v>39</v>
      </c>
      <c r="M211" s="124"/>
      <c r="N211" s="134" t="s">
        <v>522</v>
      </c>
      <c r="O211" s="115">
        <v>68</v>
      </c>
      <c r="P211" s="204" t="s">
        <v>521</v>
      </c>
      <c r="Q211" s="201"/>
      <c r="R211" s="125"/>
      <c r="S211" s="124"/>
      <c r="T211" s="1">
        <v>17</v>
      </c>
      <c r="U211" s="124"/>
      <c r="V211" s="135"/>
      <c r="W211" s="135">
        <v>500000000</v>
      </c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  <c r="AV211" s="10"/>
      <c r="AW211" s="11"/>
      <c r="AX211" s="11"/>
      <c r="AY211" s="11"/>
      <c r="AZ211" s="11"/>
      <c r="BA211" s="11"/>
      <c r="BB211" s="11"/>
      <c r="BC211" s="11"/>
      <c r="BD211" s="11"/>
      <c r="BE211" s="11"/>
      <c r="BF211" s="11"/>
      <c r="BG211" s="11"/>
      <c r="BH211" s="11"/>
      <c r="BI211" s="11"/>
      <c r="BJ211" s="11"/>
      <c r="BK211" s="11"/>
      <c r="BL211" s="11"/>
      <c r="BM211" s="11"/>
      <c r="BN211" s="11"/>
      <c r="BO211" s="11"/>
      <c r="BP211" s="11"/>
      <c r="BQ211" s="11"/>
      <c r="BR211" s="11"/>
      <c r="BS211" s="11"/>
      <c r="BT211" s="11"/>
      <c r="BU211" s="26"/>
      <c r="BV211" s="124"/>
      <c r="BW211" s="12"/>
      <c r="BX211" s="214"/>
      <c r="BY211" s="214"/>
      <c r="BZ211" s="214"/>
      <c r="CA211" s="214"/>
      <c r="CB211" s="214"/>
      <c r="CC211" s="214"/>
      <c r="CD211" s="214"/>
      <c r="CE211" s="214"/>
      <c r="CF211" s="214"/>
      <c r="CG211" s="214"/>
      <c r="CH211" s="214"/>
      <c r="CI211" s="214"/>
      <c r="CJ211" s="214"/>
      <c r="CK211" s="165">
        <f t="shared" si="37"/>
        <v>500000000</v>
      </c>
      <c r="CL211" s="155" t="s">
        <v>80</v>
      </c>
    </row>
    <row r="212" spans="1:90" ht="81.75" customHeight="1" x14ac:dyDescent="0.2">
      <c r="A212" s="421"/>
      <c r="B212" s="306"/>
      <c r="C212" s="306"/>
      <c r="D212" s="102"/>
      <c r="E212" s="58" t="s">
        <v>523</v>
      </c>
      <c r="F212" s="351"/>
      <c r="G212" s="306"/>
      <c r="H212" s="306"/>
      <c r="I212" s="351"/>
      <c r="J212" s="214"/>
      <c r="K212" s="214"/>
      <c r="L212" s="351"/>
      <c r="M212" s="214"/>
      <c r="N212" s="137" t="s">
        <v>525</v>
      </c>
      <c r="O212" s="138">
        <v>76</v>
      </c>
      <c r="P212" s="128" t="s">
        <v>524</v>
      </c>
      <c r="Q212" s="139">
        <v>0</v>
      </c>
      <c r="R212" s="15"/>
      <c r="S212" s="214"/>
      <c r="T212" s="2">
        <v>19</v>
      </c>
      <c r="U212" s="214"/>
      <c r="V212" s="135"/>
      <c r="W212" s="135">
        <v>100000000</v>
      </c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  <c r="AV212" s="10"/>
      <c r="AW212" s="11"/>
      <c r="AX212" s="11"/>
      <c r="AY212" s="11"/>
      <c r="AZ212" s="11"/>
      <c r="BA212" s="11"/>
      <c r="BB212" s="11"/>
      <c r="BC212" s="11"/>
      <c r="BD212" s="11"/>
      <c r="BE212" s="11"/>
      <c r="BF212" s="11"/>
      <c r="BG212" s="11"/>
      <c r="BH212" s="11"/>
      <c r="BI212" s="11"/>
      <c r="BJ212" s="11"/>
      <c r="BK212" s="11"/>
      <c r="BL212" s="11"/>
      <c r="BM212" s="11"/>
      <c r="BN212" s="11"/>
      <c r="BO212" s="11"/>
      <c r="BP212" s="11"/>
      <c r="BQ212" s="11"/>
      <c r="BR212" s="11"/>
      <c r="BS212" s="11"/>
      <c r="BT212" s="11"/>
      <c r="BU212" s="214"/>
      <c r="BV212" s="214"/>
      <c r="BW212" s="12"/>
      <c r="BX212" s="214"/>
      <c r="BY212" s="214"/>
      <c r="BZ212" s="214"/>
      <c r="CA212" s="214"/>
      <c r="CB212" s="214"/>
      <c r="CC212" s="214"/>
      <c r="CD212" s="214"/>
      <c r="CE212" s="214"/>
      <c r="CF212" s="214"/>
      <c r="CG212" s="214"/>
      <c r="CH212" s="214"/>
      <c r="CI212" s="214"/>
      <c r="CJ212" s="214"/>
      <c r="CK212" s="165">
        <f t="shared" si="37"/>
        <v>100000000</v>
      </c>
      <c r="CL212" s="155" t="s">
        <v>80</v>
      </c>
    </row>
    <row r="213" spans="1:90" ht="81.75" customHeight="1" x14ac:dyDescent="0.2">
      <c r="A213" s="421"/>
      <c r="B213" s="303"/>
      <c r="C213" s="303"/>
      <c r="D213" s="104"/>
      <c r="E213" s="104"/>
      <c r="F213" s="352"/>
      <c r="G213" s="303"/>
      <c r="H213" s="303"/>
      <c r="I213" s="352"/>
      <c r="J213" s="214"/>
      <c r="K213" s="214"/>
      <c r="L213" s="352"/>
      <c r="M213" s="214"/>
      <c r="N213" s="136" t="s">
        <v>526</v>
      </c>
      <c r="O213" s="115">
        <v>54</v>
      </c>
      <c r="P213" s="204" t="s">
        <v>524</v>
      </c>
      <c r="Q213" s="111">
        <v>0</v>
      </c>
      <c r="R213" s="15"/>
      <c r="S213" s="214"/>
      <c r="T213" s="3">
        <v>14</v>
      </c>
      <c r="U213" s="214"/>
      <c r="V213" s="140"/>
      <c r="W213" s="140">
        <v>108000000</v>
      </c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  <c r="AU213" s="11"/>
      <c r="AV213" s="10"/>
      <c r="AW213" s="11"/>
      <c r="AX213" s="11"/>
      <c r="AY213" s="11"/>
      <c r="AZ213" s="11"/>
      <c r="BA213" s="11"/>
      <c r="BB213" s="11"/>
      <c r="BC213" s="11"/>
      <c r="BD213" s="11"/>
      <c r="BE213" s="11"/>
      <c r="BF213" s="11"/>
      <c r="BG213" s="11"/>
      <c r="BH213" s="11"/>
      <c r="BI213" s="11"/>
      <c r="BJ213" s="11"/>
      <c r="BK213" s="11"/>
      <c r="BL213" s="11"/>
      <c r="BM213" s="11"/>
      <c r="BN213" s="11"/>
      <c r="BO213" s="11"/>
      <c r="BP213" s="11"/>
      <c r="BQ213" s="11"/>
      <c r="BR213" s="11"/>
      <c r="BS213" s="11"/>
      <c r="BT213" s="11"/>
      <c r="BU213" s="214"/>
      <c r="BV213" s="214"/>
      <c r="BW213" s="12"/>
      <c r="BX213" s="214"/>
      <c r="BY213" s="214"/>
      <c r="BZ213" s="214"/>
      <c r="CA213" s="214"/>
      <c r="CB213" s="214"/>
      <c r="CC213" s="214"/>
      <c r="CD213" s="214"/>
      <c r="CE213" s="214"/>
      <c r="CF213" s="214"/>
      <c r="CG213" s="214"/>
      <c r="CH213" s="214"/>
      <c r="CI213" s="214"/>
      <c r="CJ213" s="214"/>
      <c r="CK213" s="165">
        <f t="shared" si="37"/>
        <v>108000000</v>
      </c>
      <c r="CL213" s="155" t="s">
        <v>80</v>
      </c>
    </row>
    <row r="214" spans="1:90" ht="34.5" customHeight="1" x14ac:dyDescent="0.2">
      <c r="A214" s="421"/>
      <c r="B214" s="49"/>
      <c r="C214" s="49"/>
      <c r="D214" s="49"/>
      <c r="E214" s="49"/>
      <c r="F214" s="49"/>
      <c r="G214" s="49"/>
      <c r="H214" s="49"/>
      <c r="I214" s="49"/>
      <c r="J214" s="50"/>
      <c r="K214" s="50"/>
      <c r="L214" s="50"/>
      <c r="M214" s="50"/>
      <c r="N214" s="51"/>
      <c r="O214" s="50"/>
      <c r="P214" s="51"/>
      <c r="Q214" s="148">
        <f t="shared" ref="Q214:X214" si="52">SUM(Q211:Q213)</f>
        <v>0</v>
      </c>
      <c r="R214" s="148">
        <f t="shared" si="52"/>
        <v>0</v>
      </c>
      <c r="S214" s="148">
        <f t="shared" si="52"/>
        <v>0</v>
      </c>
      <c r="T214" s="148">
        <f t="shared" si="52"/>
        <v>50</v>
      </c>
      <c r="U214" s="148">
        <f t="shared" si="52"/>
        <v>0</v>
      </c>
      <c r="V214" s="21">
        <f t="shared" si="52"/>
        <v>0</v>
      </c>
      <c r="W214" s="21">
        <f t="shared" si="52"/>
        <v>708000000</v>
      </c>
      <c r="X214" s="21">
        <f t="shared" si="52"/>
        <v>0</v>
      </c>
      <c r="Y214" s="21"/>
      <c r="Z214" s="21">
        <f>SUM(Z211:Z213)</f>
        <v>0</v>
      </c>
      <c r="AA214" s="21"/>
      <c r="AB214" s="21"/>
      <c r="AC214" s="21">
        <f t="shared" ref="AC214:BH214" si="53">SUM(AC211:AC213)</f>
        <v>0</v>
      </c>
      <c r="AD214" s="21">
        <f t="shared" si="53"/>
        <v>0</v>
      </c>
      <c r="AE214" s="21">
        <f t="shared" si="53"/>
        <v>0</v>
      </c>
      <c r="AF214" s="21">
        <f t="shared" si="53"/>
        <v>0</v>
      </c>
      <c r="AG214" s="21">
        <f t="shared" si="53"/>
        <v>0</v>
      </c>
      <c r="AH214" s="21">
        <f t="shared" si="53"/>
        <v>0</v>
      </c>
      <c r="AI214" s="21">
        <f t="shared" si="53"/>
        <v>0</v>
      </c>
      <c r="AJ214" s="21">
        <f t="shared" si="53"/>
        <v>0</v>
      </c>
      <c r="AK214" s="21">
        <f t="shared" si="53"/>
        <v>0</v>
      </c>
      <c r="AL214" s="21">
        <f t="shared" si="53"/>
        <v>0</v>
      </c>
      <c r="AM214" s="21">
        <f t="shared" si="53"/>
        <v>0</v>
      </c>
      <c r="AN214" s="21">
        <f t="shared" si="53"/>
        <v>0</v>
      </c>
      <c r="AO214" s="21">
        <f t="shared" si="53"/>
        <v>0</v>
      </c>
      <c r="AP214" s="21">
        <f t="shared" si="53"/>
        <v>0</v>
      </c>
      <c r="AQ214" s="21">
        <f t="shared" si="53"/>
        <v>0</v>
      </c>
      <c r="AR214" s="21">
        <f t="shared" si="53"/>
        <v>0</v>
      </c>
      <c r="AS214" s="21">
        <f t="shared" si="53"/>
        <v>0</v>
      </c>
      <c r="AT214" s="21">
        <f t="shared" si="53"/>
        <v>0</v>
      </c>
      <c r="AU214" s="21">
        <f t="shared" si="53"/>
        <v>0</v>
      </c>
      <c r="AV214" s="21">
        <f t="shared" si="53"/>
        <v>0</v>
      </c>
      <c r="AW214" s="21">
        <f t="shared" si="53"/>
        <v>0</v>
      </c>
      <c r="AX214" s="21">
        <f t="shared" si="53"/>
        <v>0</v>
      </c>
      <c r="AY214" s="21">
        <f t="shared" si="53"/>
        <v>0</v>
      </c>
      <c r="AZ214" s="21">
        <f t="shared" si="53"/>
        <v>0</v>
      </c>
      <c r="BA214" s="21">
        <f t="shared" si="53"/>
        <v>0</v>
      </c>
      <c r="BB214" s="21">
        <f t="shared" si="53"/>
        <v>0</v>
      </c>
      <c r="BC214" s="21">
        <f t="shared" si="53"/>
        <v>0</v>
      </c>
      <c r="BD214" s="21">
        <f t="shared" si="53"/>
        <v>0</v>
      </c>
      <c r="BE214" s="21">
        <f t="shared" si="53"/>
        <v>0</v>
      </c>
      <c r="BF214" s="21">
        <f t="shared" si="53"/>
        <v>0</v>
      </c>
      <c r="BG214" s="21">
        <f t="shared" si="53"/>
        <v>0</v>
      </c>
      <c r="BH214" s="21">
        <f t="shared" si="53"/>
        <v>0</v>
      </c>
      <c r="BI214" s="21">
        <f t="shared" ref="BI214:CN214" si="54">SUM(BI211:BI213)</f>
        <v>0</v>
      </c>
      <c r="BJ214" s="21">
        <f t="shared" si="54"/>
        <v>0</v>
      </c>
      <c r="BK214" s="21">
        <f t="shared" si="54"/>
        <v>0</v>
      </c>
      <c r="BL214" s="21">
        <f t="shared" si="54"/>
        <v>0</v>
      </c>
      <c r="BM214" s="21">
        <f t="shared" si="54"/>
        <v>0</v>
      </c>
      <c r="BN214" s="21">
        <f t="shared" si="54"/>
        <v>0</v>
      </c>
      <c r="BO214" s="21">
        <f t="shared" si="54"/>
        <v>0</v>
      </c>
      <c r="BP214" s="21">
        <f t="shared" si="54"/>
        <v>0</v>
      </c>
      <c r="BQ214" s="21">
        <f t="shared" si="54"/>
        <v>0</v>
      </c>
      <c r="BR214" s="21">
        <f t="shared" si="54"/>
        <v>0</v>
      </c>
      <c r="BS214" s="21">
        <f t="shared" si="54"/>
        <v>0</v>
      </c>
      <c r="BT214" s="21">
        <f t="shared" si="54"/>
        <v>0</v>
      </c>
      <c r="BU214" s="21">
        <f t="shared" si="54"/>
        <v>0</v>
      </c>
      <c r="BV214" s="21">
        <f t="shared" si="54"/>
        <v>0</v>
      </c>
      <c r="BW214" s="21">
        <f t="shared" si="54"/>
        <v>0</v>
      </c>
      <c r="BX214" s="21">
        <f t="shared" si="54"/>
        <v>0</v>
      </c>
      <c r="BY214" s="21">
        <f t="shared" si="54"/>
        <v>0</v>
      </c>
      <c r="BZ214" s="21">
        <f t="shared" si="54"/>
        <v>0</v>
      </c>
      <c r="CA214" s="21">
        <f t="shared" si="54"/>
        <v>0</v>
      </c>
      <c r="CB214" s="21">
        <f t="shared" si="54"/>
        <v>0</v>
      </c>
      <c r="CC214" s="21">
        <f t="shared" si="54"/>
        <v>0</v>
      </c>
      <c r="CD214" s="21">
        <f t="shared" si="54"/>
        <v>0</v>
      </c>
      <c r="CE214" s="21">
        <f t="shared" si="54"/>
        <v>0</v>
      </c>
      <c r="CF214" s="21">
        <f t="shared" si="54"/>
        <v>0</v>
      </c>
      <c r="CG214" s="21">
        <f t="shared" si="54"/>
        <v>0</v>
      </c>
      <c r="CH214" s="21">
        <f t="shared" si="54"/>
        <v>0</v>
      </c>
      <c r="CI214" s="21">
        <f t="shared" si="54"/>
        <v>0</v>
      </c>
      <c r="CJ214" s="21">
        <f t="shared" si="54"/>
        <v>0</v>
      </c>
      <c r="CK214" s="157">
        <f t="shared" si="37"/>
        <v>708000000</v>
      </c>
      <c r="CL214" s="157">
        <f>SUM(CL211:CL213)</f>
        <v>0</v>
      </c>
    </row>
    <row r="215" spans="1:90" ht="80.25" customHeight="1" x14ac:dyDescent="0.2">
      <c r="A215" s="421"/>
      <c r="B215" s="285" t="s">
        <v>130</v>
      </c>
      <c r="C215" s="285" t="s">
        <v>166</v>
      </c>
      <c r="D215" s="285" t="s">
        <v>167</v>
      </c>
      <c r="E215" s="214" t="s">
        <v>168</v>
      </c>
      <c r="F215" s="214" t="s">
        <v>169</v>
      </c>
      <c r="G215" s="214">
        <v>2000</v>
      </c>
      <c r="H215" s="214" t="s">
        <v>170</v>
      </c>
      <c r="I215" s="214">
        <v>5000</v>
      </c>
      <c r="J215" s="214"/>
      <c r="K215" s="214"/>
      <c r="L215" s="214"/>
      <c r="M215" s="214"/>
      <c r="N215" s="105" t="s">
        <v>171</v>
      </c>
      <c r="O215" s="214"/>
      <c r="P215" s="214"/>
      <c r="Q215" s="15"/>
      <c r="R215" s="33"/>
      <c r="S215" s="33"/>
      <c r="T215" s="33"/>
      <c r="U215" s="33"/>
      <c r="V215" s="10"/>
      <c r="W215" s="10">
        <v>800000000</v>
      </c>
      <c r="X215" s="11"/>
      <c r="Y215" s="11"/>
      <c r="Z215" s="11"/>
      <c r="AA215" s="11"/>
      <c r="AB215" s="11"/>
      <c r="AC215" s="11"/>
      <c r="AD215" s="11"/>
      <c r="AE215" s="260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  <c r="AV215" s="10"/>
      <c r="AW215" s="11"/>
      <c r="AX215" s="11"/>
      <c r="AY215" s="11"/>
      <c r="AZ215" s="11"/>
      <c r="BA215" s="11"/>
      <c r="BB215" s="11"/>
      <c r="BC215" s="11"/>
      <c r="BD215" s="11"/>
      <c r="BE215" s="11"/>
      <c r="BF215" s="11"/>
      <c r="BG215" s="11"/>
      <c r="BH215" s="11"/>
      <c r="BI215" s="11"/>
      <c r="BJ215" s="11"/>
      <c r="BK215" s="11"/>
      <c r="BL215" s="11"/>
      <c r="BM215" s="11"/>
      <c r="BN215" s="11"/>
      <c r="BO215" s="11"/>
      <c r="BP215" s="11"/>
      <c r="BQ215" s="11"/>
      <c r="BR215" s="11"/>
      <c r="BS215" s="11"/>
      <c r="BT215" s="11"/>
      <c r="BU215" s="11"/>
      <c r="BV215" s="11"/>
      <c r="BW215" s="12"/>
      <c r="BX215" s="214"/>
      <c r="BY215" s="214"/>
      <c r="BZ215" s="214"/>
      <c r="CA215" s="214"/>
      <c r="CB215" s="214"/>
      <c r="CC215" s="214"/>
      <c r="CD215" s="214"/>
      <c r="CE215" s="214"/>
      <c r="CF215" s="214"/>
      <c r="CG215" s="214"/>
      <c r="CH215" s="214"/>
      <c r="CI215" s="10">
        <v>2000000000</v>
      </c>
      <c r="CJ215" s="214"/>
      <c r="CK215" s="165">
        <f t="shared" si="37"/>
        <v>2800000000</v>
      </c>
      <c r="CL215" s="155" t="s">
        <v>82</v>
      </c>
    </row>
    <row r="216" spans="1:90" ht="72" customHeight="1" x14ac:dyDescent="0.2">
      <c r="A216" s="421"/>
      <c r="B216" s="288"/>
      <c r="C216" s="288"/>
      <c r="D216" s="288"/>
      <c r="E216" s="214" t="s">
        <v>360</v>
      </c>
      <c r="F216" s="214" t="s">
        <v>361</v>
      </c>
      <c r="G216" s="223">
        <v>4</v>
      </c>
      <c r="H216" s="214" t="s">
        <v>362</v>
      </c>
      <c r="I216" s="223">
        <v>8</v>
      </c>
      <c r="J216" s="214"/>
      <c r="K216" s="214"/>
      <c r="L216" s="223">
        <v>1</v>
      </c>
      <c r="M216" s="223">
        <v>1</v>
      </c>
      <c r="N216" s="26" t="s">
        <v>363</v>
      </c>
      <c r="O216" s="224">
        <v>4</v>
      </c>
      <c r="P216" s="175" t="s">
        <v>364</v>
      </c>
      <c r="Q216" s="224">
        <v>8</v>
      </c>
      <c r="R216" s="224">
        <v>1</v>
      </c>
      <c r="S216" s="224">
        <v>1</v>
      </c>
      <c r="T216" s="224">
        <v>1</v>
      </c>
      <c r="U216" s="224">
        <v>1</v>
      </c>
      <c r="V216" s="10"/>
      <c r="W216" s="10"/>
      <c r="X216" s="11"/>
      <c r="Y216" s="11"/>
      <c r="Z216" s="11"/>
      <c r="AA216" s="11"/>
      <c r="AB216" s="11"/>
      <c r="AC216" s="11"/>
      <c r="AD216" s="11"/>
      <c r="AE216" s="260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  <c r="AV216" s="10"/>
      <c r="AW216" s="11"/>
      <c r="AX216" s="11"/>
      <c r="AY216" s="11"/>
      <c r="AZ216" s="11"/>
      <c r="BA216" s="11"/>
      <c r="BB216" s="11"/>
      <c r="BC216" s="11"/>
      <c r="BD216" s="11"/>
      <c r="BE216" s="11"/>
      <c r="BF216" s="11"/>
      <c r="BG216" s="11"/>
      <c r="BH216" s="11"/>
      <c r="BI216" s="11"/>
      <c r="BJ216" s="11"/>
      <c r="BK216" s="11"/>
      <c r="BL216" s="11"/>
      <c r="BM216" s="11"/>
      <c r="BN216" s="11"/>
      <c r="BO216" s="11"/>
      <c r="BP216" s="11"/>
      <c r="BQ216" s="11"/>
      <c r="BR216" s="11"/>
      <c r="BS216" s="11"/>
      <c r="BT216" s="11"/>
      <c r="BU216" s="11"/>
      <c r="BV216" s="11"/>
      <c r="BW216" s="12"/>
      <c r="BX216" s="214"/>
      <c r="BY216" s="214"/>
      <c r="BZ216" s="214"/>
      <c r="CA216" s="71">
        <v>392541112</v>
      </c>
      <c r="CB216" s="214">
        <v>9652362</v>
      </c>
      <c r="CC216" s="214"/>
      <c r="CD216" s="214"/>
      <c r="CE216" s="214"/>
      <c r="CF216" s="214"/>
      <c r="CG216" s="214"/>
      <c r="CH216" s="214"/>
      <c r="CI216" s="214"/>
      <c r="CJ216" s="214"/>
      <c r="CK216" s="165">
        <f t="shared" si="37"/>
        <v>402193474</v>
      </c>
      <c r="CL216" s="155" t="s">
        <v>77</v>
      </c>
    </row>
    <row r="217" spans="1:90" ht="72" customHeight="1" x14ac:dyDescent="0.2">
      <c r="A217" s="422"/>
      <c r="B217" s="288"/>
      <c r="C217" s="288"/>
      <c r="D217" s="288"/>
      <c r="E217" s="15" t="s">
        <v>854</v>
      </c>
      <c r="F217" s="15" t="s">
        <v>833</v>
      </c>
      <c r="G217" s="214">
        <v>4</v>
      </c>
      <c r="H217" s="217" t="s">
        <v>834</v>
      </c>
      <c r="I217" s="214">
        <v>4</v>
      </c>
      <c r="J217" s="214"/>
      <c r="K217" s="214"/>
      <c r="L217" s="214">
        <v>2</v>
      </c>
      <c r="M217" s="214"/>
      <c r="N217" s="217" t="s">
        <v>855</v>
      </c>
      <c r="O217" s="214">
        <v>6</v>
      </c>
      <c r="P217" s="217" t="s">
        <v>835</v>
      </c>
      <c r="Q217" s="214">
        <v>4</v>
      </c>
      <c r="R217" s="15"/>
      <c r="S217" s="214"/>
      <c r="T217" s="214">
        <v>2</v>
      </c>
      <c r="U217" s="214"/>
      <c r="V217" s="11">
        <v>364094193.30000001</v>
      </c>
      <c r="W217" s="11">
        <v>35905806.699999988</v>
      </c>
      <c r="X217" s="11"/>
      <c r="Y217" s="11"/>
      <c r="Z217" s="11"/>
      <c r="AA217" s="11"/>
      <c r="AB217" s="11"/>
      <c r="AC217" s="152"/>
      <c r="AD217" s="152"/>
      <c r="AE217" s="261"/>
      <c r="AF217" s="152"/>
      <c r="AG217" s="152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0"/>
      <c r="AU217" s="11"/>
      <c r="AV217" s="11"/>
      <c r="AW217" s="11"/>
      <c r="AX217" s="11"/>
      <c r="AY217" s="11"/>
      <c r="AZ217" s="11"/>
      <c r="BA217" s="11"/>
      <c r="BB217" s="11"/>
      <c r="BC217" s="11"/>
      <c r="BD217" s="11"/>
      <c r="BE217" s="11"/>
      <c r="BF217" s="11"/>
      <c r="BG217" s="11"/>
      <c r="BH217" s="11"/>
      <c r="BI217" s="11"/>
      <c r="BJ217" s="11"/>
      <c r="BK217" s="11"/>
      <c r="BL217" s="11"/>
      <c r="BM217" s="11"/>
      <c r="BN217" s="11"/>
      <c r="BO217" s="11"/>
      <c r="BP217" s="11"/>
      <c r="BQ217" s="11"/>
      <c r="BR217" s="11"/>
      <c r="BS217" s="11"/>
      <c r="BT217" s="11"/>
      <c r="BU217" s="12"/>
      <c r="BV217" s="214"/>
      <c r="BW217" s="214"/>
      <c r="BX217" s="214"/>
      <c r="BY217" s="214"/>
      <c r="BZ217" s="214"/>
      <c r="CA217" s="214"/>
      <c r="CB217" s="214"/>
      <c r="CC217" s="214"/>
      <c r="CD217" s="214"/>
      <c r="CE217" s="214"/>
      <c r="CF217" s="214"/>
      <c r="CG217" s="214"/>
      <c r="CH217" s="214"/>
      <c r="CI217" s="151"/>
      <c r="CJ217" s="14">
        <f>+CI217</f>
        <v>0</v>
      </c>
      <c r="CK217" s="165">
        <f t="shared" si="37"/>
        <v>400000000</v>
      </c>
      <c r="CL217" s="155" t="s">
        <v>79</v>
      </c>
    </row>
    <row r="218" spans="1:90" ht="34.5" customHeight="1" x14ac:dyDescent="0.2">
      <c r="A218" s="15"/>
      <c r="B218" s="49"/>
      <c r="C218" s="49"/>
      <c r="D218" s="49"/>
      <c r="E218" s="49"/>
      <c r="F218" s="49"/>
      <c r="G218" s="49"/>
      <c r="H218" s="49"/>
      <c r="I218" s="141"/>
      <c r="J218" s="50"/>
      <c r="K218" s="50"/>
      <c r="L218" s="50"/>
      <c r="M218" s="50"/>
      <c r="N218" s="51"/>
      <c r="O218" s="50"/>
      <c r="P218" s="51"/>
      <c r="Q218" s="21">
        <f t="shared" ref="Q218:X218" si="55">SUM(Q215:Q217)</f>
        <v>12</v>
      </c>
      <c r="R218" s="21">
        <f t="shared" si="55"/>
        <v>1</v>
      </c>
      <c r="S218" s="21">
        <f t="shared" si="55"/>
        <v>1</v>
      </c>
      <c r="T218" s="21">
        <f t="shared" si="55"/>
        <v>3</v>
      </c>
      <c r="U218" s="21">
        <f t="shared" si="55"/>
        <v>1</v>
      </c>
      <c r="V218" s="21">
        <f t="shared" si="55"/>
        <v>364094193.30000001</v>
      </c>
      <c r="W218" s="21">
        <f t="shared" si="55"/>
        <v>835905806.70000005</v>
      </c>
      <c r="X218" s="21">
        <f t="shared" si="55"/>
        <v>0</v>
      </c>
      <c r="Y218" s="21">
        <f>Y21</f>
        <v>259506079.65000001</v>
      </c>
      <c r="Z218" s="21">
        <f>SUM(Z215:Z217)</f>
        <v>0</v>
      </c>
      <c r="AA218" s="21">
        <f>+AA42</f>
        <v>3068878750</v>
      </c>
      <c r="AB218" s="21">
        <f>+AB42</f>
        <v>9629244696</v>
      </c>
      <c r="AC218" s="21">
        <f t="shared" ref="AC218:BH218" si="56">SUM(AC215:AC217)</f>
        <v>0</v>
      </c>
      <c r="AD218" s="21">
        <f t="shared" si="56"/>
        <v>0</v>
      </c>
      <c r="AE218" s="21">
        <f t="shared" si="56"/>
        <v>0</v>
      </c>
      <c r="AF218" s="21">
        <f t="shared" si="56"/>
        <v>0</v>
      </c>
      <c r="AG218" s="21">
        <f t="shared" si="56"/>
        <v>0</v>
      </c>
      <c r="AH218" s="21">
        <f t="shared" si="56"/>
        <v>0</v>
      </c>
      <c r="AI218" s="21">
        <f t="shared" si="56"/>
        <v>0</v>
      </c>
      <c r="AJ218" s="21">
        <f t="shared" si="56"/>
        <v>0</v>
      </c>
      <c r="AK218" s="21">
        <f t="shared" si="56"/>
        <v>0</v>
      </c>
      <c r="AL218" s="21">
        <f t="shared" si="56"/>
        <v>0</v>
      </c>
      <c r="AM218" s="21">
        <f t="shared" si="56"/>
        <v>0</v>
      </c>
      <c r="AN218" s="21">
        <f t="shared" si="56"/>
        <v>0</v>
      </c>
      <c r="AO218" s="21">
        <f t="shared" si="56"/>
        <v>0</v>
      </c>
      <c r="AP218" s="21">
        <f t="shared" si="56"/>
        <v>0</v>
      </c>
      <c r="AQ218" s="21">
        <f t="shared" si="56"/>
        <v>0</v>
      </c>
      <c r="AR218" s="21">
        <f t="shared" si="56"/>
        <v>0</v>
      </c>
      <c r="AS218" s="21">
        <f t="shared" si="56"/>
        <v>0</v>
      </c>
      <c r="AT218" s="21">
        <f t="shared" si="56"/>
        <v>0</v>
      </c>
      <c r="AU218" s="21">
        <f t="shared" si="56"/>
        <v>0</v>
      </c>
      <c r="AV218" s="21">
        <f t="shared" si="56"/>
        <v>0</v>
      </c>
      <c r="AW218" s="21">
        <f t="shared" si="56"/>
        <v>0</v>
      </c>
      <c r="AX218" s="21">
        <f t="shared" si="56"/>
        <v>0</v>
      </c>
      <c r="AY218" s="21">
        <f t="shared" si="56"/>
        <v>0</v>
      </c>
      <c r="AZ218" s="21">
        <f t="shared" si="56"/>
        <v>0</v>
      </c>
      <c r="BA218" s="21">
        <f t="shared" si="56"/>
        <v>0</v>
      </c>
      <c r="BB218" s="21">
        <f t="shared" si="56"/>
        <v>0</v>
      </c>
      <c r="BC218" s="21">
        <f t="shared" si="56"/>
        <v>0</v>
      </c>
      <c r="BD218" s="21">
        <f t="shared" si="56"/>
        <v>0</v>
      </c>
      <c r="BE218" s="21">
        <f t="shared" si="56"/>
        <v>0</v>
      </c>
      <c r="BF218" s="21">
        <f t="shared" si="56"/>
        <v>0</v>
      </c>
      <c r="BG218" s="21">
        <f t="shared" si="56"/>
        <v>0</v>
      </c>
      <c r="BH218" s="21">
        <f t="shared" si="56"/>
        <v>0</v>
      </c>
      <c r="BI218" s="21">
        <f t="shared" ref="BI218:CJ218" si="57">SUM(BI215:BI217)</f>
        <v>0</v>
      </c>
      <c r="BJ218" s="21">
        <f t="shared" si="57"/>
        <v>0</v>
      </c>
      <c r="BK218" s="21">
        <f t="shared" si="57"/>
        <v>0</v>
      </c>
      <c r="BL218" s="21">
        <f t="shared" si="57"/>
        <v>0</v>
      </c>
      <c r="BM218" s="21">
        <f t="shared" si="57"/>
        <v>0</v>
      </c>
      <c r="BN218" s="21">
        <f t="shared" si="57"/>
        <v>0</v>
      </c>
      <c r="BO218" s="21">
        <f t="shared" si="57"/>
        <v>0</v>
      </c>
      <c r="BP218" s="21">
        <f t="shared" si="57"/>
        <v>0</v>
      </c>
      <c r="BQ218" s="21">
        <f t="shared" si="57"/>
        <v>0</v>
      </c>
      <c r="BR218" s="21">
        <f t="shared" si="57"/>
        <v>0</v>
      </c>
      <c r="BS218" s="21">
        <f t="shared" si="57"/>
        <v>0</v>
      </c>
      <c r="BT218" s="21">
        <f t="shared" si="57"/>
        <v>0</v>
      </c>
      <c r="BU218" s="21">
        <f t="shared" si="57"/>
        <v>0</v>
      </c>
      <c r="BV218" s="21">
        <f t="shared" si="57"/>
        <v>0</v>
      </c>
      <c r="BW218" s="21">
        <f t="shared" si="57"/>
        <v>0</v>
      </c>
      <c r="BX218" s="21">
        <f t="shared" si="57"/>
        <v>0</v>
      </c>
      <c r="BY218" s="21">
        <f t="shared" si="57"/>
        <v>0</v>
      </c>
      <c r="BZ218" s="21">
        <f t="shared" si="57"/>
        <v>0</v>
      </c>
      <c r="CA218" s="21">
        <f t="shared" si="57"/>
        <v>392541112</v>
      </c>
      <c r="CB218" s="21">
        <f t="shared" si="57"/>
        <v>9652362</v>
      </c>
      <c r="CC218" s="21">
        <f t="shared" si="57"/>
        <v>0</v>
      </c>
      <c r="CD218" s="21">
        <f t="shared" si="57"/>
        <v>0</v>
      </c>
      <c r="CE218" s="21">
        <f t="shared" si="57"/>
        <v>0</v>
      </c>
      <c r="CF218" s="21">
        <f t="shared" si="57"/>
        <v>0</v>
      </c>
      <c r="CG218" s="21">
        <f t="shared" si="57"/>
        <v>0</v>
      </c>
      <c r="CH218" s="21">
        <f t="shared" si="57"/>
        <v>0</v>
      </c>
      <c r="CI218" s="21">
        <f t="shared" si="57"/>
        <v>2000000000</v>
      </c>
      <c r="CJ218" s="21">
        <f t="shared" si="57"/>
        <v>0</v>
      </c>
      <c r="CK218" s="157">
        <f t="shared" si="37"/>
        <v>16559822999.65</v>
      </c>
      <c r="CL218" s="157">
        <f>SUM(CL215:CL217)</f>
        <v>0</v>
      </c>
    </row>
    <row r="219" spans="1:90" ht="34.5" customHeight="1" x14ac:dyDescent="0.2">
      <c r="A219" s="15"/>
      <c r="B219" s="107"/>
      <c r="C219" s="107"/>
      <c r="D219" s="107"/>
      <c r="E219" s="107"/>
      <c r="F219" s="107"/>
      <c r="G219" s="107"/>
      <c r="H219" s="107"/>
      <c r="I219" s="142"/>
      <c r="J219" s="108"/>
      <c r="K219" s="108"/>
      <c r="L219" s="108"/>
      <c r="M219" s="108"/>
      <c r="N219" s="109"/>
      <c r="O219" s="108"/>
      <c r="P219" s="109"/>
      <c r="Q219" s="32">
        <f t="shared" ref="Q219:X219" si="58">+Q207+Q210+Q214+Q218</f>
        <v>109021</v>
      </c>
      <c r="R219" s="32">
        <f t="shared" si="58"/>
        <v>1</v>
      </c>
      <c r="S219" s="32">
        <f t="shared" si="58"/>
        <v>1801</v>
      </c>
      <c r="T219" s="32">
        <f t="shared" si="58"/>
        <v>3630.8</v>
      </c>
      <c r="U219" s="32">
        <f t="shared" si="58"/>
        <v>401</v>
      </c>
      <c r="V219" s="32">
        <f t="shared" si="58"/>
        <v>364094193.30000001</v>
      </c>
      <c r="W219" s="32">
        <f t="shared" si="58"/>
        <v>2163905806.6999998</v>
      </c>
      <c r="X219" s="32">
        <f t="shared" si="58"/>
        <v>0</v>
      </c>
      <c r="Y219" s="32">
        <f>Y22</f>
        <v>259506079.65000001</v>
      </c>
      <c r="Z219" s="32">
        <f>+Z207+Z210+Z214+Z218</f>
        <v>0</v>
      </c>
      <c r="AA219" s="32">
        <f>+AA218</f>
        <v>3068878750</v>
      </c>
      <c r="AB219" s="32">
        <f>+AB218</f>
        <v>9629244696</v>
      </c>
      <c r="AC219" s="32">
        <f t="shared" ref="AC219:BH219" si="59">+AC207+AC210+AC214+AC218</f>
        <v>0</v>
      </c>
      <c r="AD219" s="32">
        <f t="shared" si="59"/>
        <v>0</v>
      </c>
      <c r="AE219" s="32">
        <f t="shared" si="59"/>
        <v>0</v>
      </c>
      <c r="AF219" s="32">
        <f t="shared" si="59"/>
        <v>0</v>
      </c>
      <c r="AG219" s="32">
        <f t="shared" si="59"/>
        <v>0</v>
      </c>
      <c r="AH219" s="32">
        <f t="shared" si="59"/>
        <v>0</v>
      </c>
      <c r="AI219" s="32">
        <f t="shared" si="59"/>
        <v>0</v>
      </c>
      <c r="AJ219" s="32">
        <f t="shared" si="59"/>
        <v>0</v>
      </c>
      <c r="AK219" s="32">
        <f t="shared" si="59"/>
        <v>0</v>
      </c>
      <c r="AL219" s="32">
        <f t="shared" si="59"/>
        <v>0</v>
      </c>
      <c r="AM219" s="32">
        <f t="shared" si="59"/>
        <v>0</v>
      </c>
      <c r="AN219" s="32">
        <f t="shared" si="59"/>
        <v>0</v>
      </c>
      <c r="AO219" s="32">
        <f t="shared" si="59"/>
        <v>0</v>
      </c>
      <c r="AP219" s="32">
        <f t="shared" si="59"/>
        <v>0</v>
      </c>
      <c r="AQ219" s="32">
        <f t="shared" si="59"/>
        <v>0</v>
      </c>
      <c r="AR219" s="32">
        <f t="shared" si="59"/>
        <v>0</v>
      </c>
      <c r="AS219" s="32">
        <f t="shared" si="59"/>
        <v>0</v>
      </c>
      <c r="AT219" s="32">
        <f t="shared" si="59"/>
        <v>0</v>
      </c>
      <c r="AU219" s="32">
        <f t="shared" si="59"/>
        <v>0</v>
      </c>
      <c r="AV219" s="32">
        <f t="shared" si="59"/>
        <v>0</v>
      </c>
      <c r="AW219" s="32">
        <f t="shared" si="59"/>
        <v>0</v>
      </c>
      <c r="AX219" s="32">
        <f t="shared" si="59"/>
        <v>0</v>
      </c>
      <c r="AY219" s="32">
        <f t="shared" si="59"/>
        <v>0</v>
      </c>
      <c r="AZ219" s="32">
        <f t="shared" si="59"/>
        <v>0</v>
      </c>
      <c r="BA219" s="32">
        <f t="shared" si="59"/>
        <v>0</v>
      </c>
      <c r="BB219" s="32">
        <f t="shared" si="59"/>
        <v>0</v>
      </c>
      <c r="BC219" s="32">
        <f t="shared" si="59"/>
        <v>0</v>
      </c>
      <c r="BD219" s="32">
        <f t="shared" si="59"/>
        <v>0</v>
      </c>
      <c r="BE219" s="32">
        <f t="shared" si="59"/>
        <v>0</v>
      </c>
      <c r="BF219" s="32">
        <f t="shared" si="59"/>
        <v>0</v>
      </c>
      <c r="BG219" s="32">
        <f t="shared" si="59"/>
        <v>0</v>
      </c>
      <c r="BH219" s="32">
        <f t="shared" si="59"/>
        <v>0</v>
      </c>
      <c r="BI219" s="32">
        <f t="shared" ref="BI219:CN219" si="60">+BI207+BI210+BI214+BI218</f>
        <v>0</v>
      </c>
      <c r="BJ219" s="32">
        <f t="shared" si="60"/>
        <v>0</v>
      </c>
      <c r="BK219" s="32">
        <f t="shared" si="60"/>
        <v>0</v>
      </c>
      <c r="BL219" s="32">
        <f t="shared" si="60"/>
        <v>0</v>
      </c>
      <c r="BM219" s="32">
        <f t="shared" si="60"/>
        <v>0</v>
      </c>
      <c r="BN219" s="32">
        <f t="shared" si="60"/>
        <v>0</v>
      </c>
      <c r="BO219" s="32">
        <f t="shared" si="60"/>
        <v>0</v>
      </c>
      <c r="BP219" s="32">
        <f t="shared" si="60"/>
        <v>0</v>
      </c>
      <c r="BQ219" s="32">
        <f t="shared" si="60"/>
        <v>0</v>
      </c>
      <c r="BR219" s="32">
        <f t="shared" si="60"/>
        <v>0</v>
      </c>
      <c r="BS219" s="32">
        <f t="shared" si="60"/>
        <v>0</v>
      </c>
      <c r="BT219" s="32">
        <f t="shared" si="60"/>
        <v>3806082420</v>
      </c>
      <c r="BU219" s="32">
        <f t="shared" si="60"/>
        <v>1843919241</v>
      </c>
      <c r="BV219" s="32">
        <f t="shared" si="60"/>
        <v>22959853</v>
      </c>
      <c r="BW219" s="32">
        <f t="shared" si="60"/>
        <v>0</v>
      </c>
      <c r="BX219" s="32">
        <f t="shared" si="60"/>
        <v>0</v>
      </c>
      <c r="BY219" s="32">
        <f t="shared" si="60"/>
        <v>0</v>
      </c>
      <c r="BZ219" s="32">
        <f t="shared" si="60"/>
        <v>0</v>
      </c>
      <c r="CA219" s="32">
        <f t="shared" si="60"/>
        <v>392541112</v>
      </c>
      <c r="CB219" s="32">
        <f t="shared" si="60"/>
        <v>9652362</v>
      </c>
      <c r="CC219" s="32">
        <f t="shared" si="60"/>
        <v>0</v>
      </c>
      <c r="CD219" s="32">
        <f t="shared" si="60"/>
        <v>0</v>
      </c>
      <c r="CE219" s="32">
        <f t="shared" si="60"/>
        <v>0</v>
      </c>
      <c r="CF219" s="32">
        <f t="shared" si="60"/>
        <v>0</v>
      </c>
      <c r="CG219" s="32">
        <f t="shared" si="60"/>
        <v>0</v>
      </c>
      <c r="CH219" s="32">
        <f t="shared" si="60"/>
        <v>0</v>
      </c>
      <c r="CI219" s="32">
        <f t="shared" si="60"/>
        <v>2000000000</v>
      </c>
      <c r="CJ219" s="32">
        <f t="shared" si="60"/>
        <v>0</v>
      </c>
      <c r="CK219" s="161">
        <f t="shared" si="37"/>
        <v>23560784513.650002</v>
      </c>
      <c r="CL219" s="161">
        <f>+CL207+CL210+CL214+CL218</f>
        <v>0</v>
      </c>
    </row>
    <row r="220" spans="1:90" ht="34.5" customHeight="1" x14ac:dyDescent="0.2">
      <c r="A220" s="198"/>
      <c r="B220" s="15"/>
      <c r="C220" s="15"/>
      <c r="D220" s="15"/>
      <c r="E220" s="15"/>
      <c r="F220" s="15"/>
      <c r="G220" s="23"/>
      <c r="H220" s="15"/>
      <c r="I220" s="23"/>
      <c r="J220" s="15"/>
      <c r="K220" s="15"/>
      <c r="L220" s="15"/>
      <c r="M220" s="15"/>
      <c r="N220" s="174"/>
      <c r="O220" s="176"/>
      <c r="P220" s="174"/>
      <c r="Q220" s="149" t="e">
        <f t="shared" ref="Q220:X220" si="61">+Q22+Q166+Q188+Q199+Q219</f>
        <v>#REF!</v>
      </c>
      <c r="R220" s="149">
        <f t="shared" si="61"/>
        <v>70574.299999999988</v>
      </c>
      <c r="S220" s="149">
        <f t="shared" si="61"/>
        <v>84793.900000000009</v>
      </c>
      <c r="T220" s="149">
        <f t="shared" si="61"/>
        <v>905645.78000000014</v>
      </c>
      <c r="U220" s="149">
        <f t="shared" si="61"/>
        <v>99564.819999999992</v>
      </c>
      <c r="V220" s="149">
        <f t="shared" si="61"/>
        <v>1364094193.3</v>
      </c>
      <c r="W220" s="149">
        <f t="shared" si="61"/>
        <v>9282786915.3373585</v>
      </c>
      <c r="X220" s="149">
        <f t="shared" si="61"/>
        <v>0</v>
      </c>
      <c r="Y220" s="149">
        <f>Y21</f>
        <v>259506079.65000001</v>
      </c>
      <c r="Z220" s="149">
        <f>+Z22+Z166+Z188+Z199+Z219</f>
        <v>230172494937</v>
      </c>
      <c r="AA220" s="149">
        <f>+AA219</f>
        <v>3068878750</v>
      </c>
      <c r="AB220" s="149">
        <f>+AB219</f>
        <v>9629244696</v>
      </c>
      <c r="AC220" s="149">
        <f t="shared" ref="AC220:BH220" si="62">+AC22+AC166+AC188+AC199+AC219</f>
        <v>161442000</v>
      </c>
      <c r="AD220" s="149">
        <f t="shared" si="62"/>
        <v>13976000</v>
      </c>
      <c r="AE220" s="149">
        <f t="shared" si="62"/>
        <v>591954119</v>
      </c>
      <c r="AF220" s="149">
        <f t="shared" si="62"/>
        <v>51246961</v>
      </c>
      <c r="AG220" s="149">
        <f t="shared" si="62"/>
        <v>11001442554</v>
      </c>
      <c r="AH220" s="149">
        <f t="shared" si="62"/>
        <v>28609100</v>
      </c>
      <c r="AI220" s="149">
        <f t="shared" si="62"/>
        <v>4279724584.9983001</v>
      </c>
      <c r="AJ220" s="149">
        <f t="shared" si="62"/>
        <v>23422920</v>
      </c>
      <c r="AK220" s="149">
        <f t="shared" si="62"/>
        <v>5797000</v>
      </c>
      <c r="AL220" s="149">
        <f t="shared" si="62"/>
        <v>8383000</v>
      </c>
      <c r="AM220" s="149">
        <f t="shared" si="62"/>
        <v>35749500</v>
      </c>
      <c r="AN220" s="149">
        <f t="shared" si="62"/>
        <v>17874750</v>
      </c>
      <c r="AO220" s="149">
        <f t="shared" si="62"/>
        <v>0</v>
      </c>
      <c r="AP220" s="149">
        <f t="shared" si="62"/>
        <v>51697500</v>
      </c>
      <c r="AQ220" s="149">
        <f t="shared" si="62"/>
        <v>25848750</v>
      </c>
      <c r="AR220" s="149">
        <f t="shared" si="62"/>
        <v>0</v>
      </c>
      <c r="AS220" s="149">
        <f t="shared" si="62"/>
        <v>1231488905</v>
      </c>
      <c r="AT220" s="149">
        <f t="shared" si="62"/>
        <v>615744452.5</v>
      </c>
      <c r="AU220" s="149">
        <f t="shared" si="62"/>
        <v>0</v>
      </c>
      <c r="AV220" s="149">
        <f t="shared" si="62"/>
        <v>5968500</v>
      </c>
      <c r="AW220" s="149">
        <f t="shared" si="62"/>
        <v>2984250</v>
      </c>
      <c r="AX220" s="149">
        <f t="shared" si="62"/>
        <v>0</v>
      </c>
      <c r="AY220" s="149">
        <f t="shared" si="62"/>
        <v>1991118000</v>
      </c>
      <c r="AZ220" s="149">
        <f t="shared" si="62"/>
        <v>172376000</v>
      </c>
      <c r="BA220" s="149">
        <f t="shared" si="62"/>
        <v>161442033</v>
      </c>
      <c r="BB220" s="149">
        <f t="shared" si="62"/>
        <v>13976444</v>
      </c>
      <c r="BC220" s="149">
        <f t="shared" si="62"/>
        <v>1177935115.5799999</v>
      </c>
      <c r="BD220" s="149">
        <f t="shared" si="62"/>
        <v>805479696</v>
      </c>
      <c r="BE220" s="149">
        <f t="shared" si="62"/>
        <v>32303746</v>
      </c>
      <c r="BF220" s="149">
        <f t="shared" si="62"/>
        <v>79724461.194999993</v>
      </c>
      <c r="BG220" s="149">
        <f t="shared" si="62"/>
        <v>248588377.91999999</v>
      </c>
      <c r="BH220" s="149">
        <f t="shared" si="62"/>
        <v>0</v>
      </c>
      <c r="BI220" s="149">
        <f t="shared" ref="BI220:CN220" si="63">+BI22+BI166+BI188+BI199+BI219</f>
        <v>0</v>
      </c>
      <c r="BJ220" s="149">
        <f t="shared" si="63"/>
        <v>0</v>
      </c>
      <c r="BK220" s="149">
        <f t="shared" si="63"/>
        <v>38346009.200000003</v>
      </c>
      <c r="BL220" s="149">
        <f t="shared" si="63"/>
        <v>0</v>
      </c>
      <c r="BM220" s="149">
        <f t="shared" si="63"/>
        <v>0</v>
      </c>
      <c r="BN220" s="149">
        <f t="shared" si="63"/>
        <v>0</v>
      </c>
      <c r="BO220" s="149">
        <f t="shared" si="63"/>
        <v>270493092</v>
      </c>
      <c r="BP220" s="149">
        <f t="shared" si="63"/>
        <v>80789733</v>
      </c>
      <c r="BQ220" s="149">
        <f t="shared" si="63"/>
        <v>1883643775</v>
      </c>
      <c r="BR220" s="149">
        <f t="shared" si="63"/>
        <v>36243582</v>
      </c>
      <c r="BS220" s="149">
        <f t="shared" si="63"/>
        <v>16694154</v>
      </c>
      <c r="BT220" s="149">
        <f t="shared" si="63"/>
        <v>3806082420</v>
      </c>
      <c r="BU220" s="149">
        <f t="shared" si="63"/>
        <v>1843919241</v>
      </c>
      <c r="BV220" s="149">
        <f t="shared" si="63"/>
        <v>22959853</v>
      </c>
      <c r="BW220" s="149">
        <f t="shared" si="63"/>
        <v>335578134</v>
      </c>
      <c r="BX220" s="149">
        <f t="shared" si="63"/>
        <v>3300454505</v>
      </c>
      <c r="BY220" s="149">
        <f t="shared" si="63"/>
        <v>9652362</v>
      </c>
      <c r="BZ220" s="149">
        <f t="shared" si="63"/>
        <v>343473473</v>
      </c>
      <c r="CA220" s="149">
        <f t="shared" si="63"/>
        <v>392541112</v>
      </c>
      <c r="CB220" s="149">
        <f t="shared" si="63"/>
        <v>9652362</v>
      </c>
      <c r="CC220" s="149">
        <f t="shared" si="63"/>
        <v>392541112</v>
      </c>
      <c r="CD220" s="149">
        <f t="shared" si="63"/>
        <v>9652362</v>
      </c>
      <c r="CE220" s="149">
        <f t="shared" si="63"/>
        <v>490676390</v>
      </c>
      <c r="CF220" s="149">
        <f t="shared" si="63"/>
        <v>9652362</v>
      </c>
      <c r="CG220" s="149">
        <f t="shared" si="63"/>
        <v>806280120</v>
      </c>
      <c r="CH220" s="149">
        <f t="shared" si="63"/>
        <v>502455104</v>
      </c>
      <c r="CI220" s="149">
        <f t="shared" si="63"/>
        <v>3551050770</v>
      </c>
      <c r="CJ220" s="149">
        <f t="shared" si="63"/>
        <v>373586378.39999998</v>
      </c>
      <c r="CK220" s="165">
        <f t="shared" si="37"/>
        <v>295139722697.08069</v>
      </c>
      <c r="CL220" s="162">
        <f>+CL22+CL166+CL188+CL199+CL219</f>
        <v>0</v>
      </c>
    </row>
  </sheetData>
  <protectedRanges>
    <protectedRange sqref="G43 O43" name="Rango1_3_1_2_1_1_1_1"/>
    <protectedRange sqref="G60 O60" name="Rango1_14_3_2_1_2_1_1"/>
    <protectedRange sqref="G61 O61" name="Rango1_14_1_1_2_1_1_1_1"/>
    <protectedRange sqref="G59 O59" name="Rango1_14_2_1_2_1_1_1_1"/>
    <protectedRange sqref="H60 P60" name="Rango1_14_3_2_1_3_1_1"/>
    <protectedRange sqref="G66 O66" name="Rango1_1_1_2_1_2_1_1_1"/>
    <protectedRange sqref="G65 O65" name="Rango1_17_2_2_1_1_1"/>
    <protectedRange sqref="O68 G68" name="Rango1_17_1_1_2_1_1_1"/>
    <protectedRange sqref="F78:G78 O78" name="Rango1_18_3_2_1_1_1"/>
    <protectedRange sqref="F79:G79 O79" name="Rango1_18_1_1_2_1_1_1"/>
    <protectedRange sqref="F80:G80 O80" name="Rango1_18_2_1_2_1_1_1"/>
    <protectedRange sqref="E83:E84" name="Rango1_10_4_1_2_2_1_5_1"/>
    <protectedRange sqref="C100:C102" name="Rango1_5_1_1_2_3_1"/>
    <protectedRange sqref="D100:D101" name="Rango1_5_1_2_4_2_1"/>
    <protectedRange sqref="E94" name="Rango1_5_1_2_4_1_1_1_1_1_1_1_1_1_1_1"/>
    <protectedRange sqref="E95" name="Rango1_5_1_2_4_1_1_1_1_2_1_1_1_1_1_1"/>
  </protectedRanges>
  <mergeCells count="465">
    <mergeCell ref="L118:L122"/>
    <mergeCell ref="L200:L202"/>
    <mergeCell ref="E200:E202"/>
    <mergeCell ref="G43:G46"/>
    <mergeCell ref="J43:J46"/>
    <mergeCell ref="G153:G161"/>
    <mergeCell ref="G138:G139"/>
    <mergeCell ref="E153:E161"/>
    <mergeCell ref="I68:I70"/>
    <mergeCell ref="AK5:AX5"/>
    <mergeCell ref="Y4:Y7"/>
    <mergeCell ref="E33:E34"/>
    <mergeCell ref="AA5:AA7"/>
    <mergeCell ref="AB5:AB7"/>
    <mergeCell ref="G123:G124"/>
    <mergeCell ref="F37:F39"/>
    <mergeCell ref="J99:J102"/>
    <mergeCell ref="G66:G67"/>
    <mergeCell ref="H56:H59"/>
    <mergeCell ref="L123:L124"/>
    <mergeCell ref="H123:H124"/>
    <mergeCell ref="I123:I124"/>
    <mergeCell ref="I151:I152"/>
    <mergeCell ref="G193:G194"/>
    <mergeCell ref="G167:G168"/>
    <mergeCell ref="H153:H161"/>
    <mergeCell ref="I141:I144"/>
    <mergeCell ref="B211:B213"/>
    <mergeCell ref="C211:C213"/>
    <mergeCell ref="D114:D115"/>
    <mergeCell ref="F114:F115"/>
    <mergeCell ref="B208:B209"/>
    <mergeCell ref="E162:E164"/>
    <mergeCell ref="E203:E204"/>
    <mergeCell ref="A8:A20"/>
    <mergeCell ref="A23:A165"/>
    <mergeCell ref="C99:C115"/>
    <mergeCell ref="E37:E39"/>
    <mergeCell ref="C40:C41"/>
    <mergeCell ref="G162:G164"/>
    <mergeCell ref="G47:G51"/>
    <mergeCell ref="F141:F144"/>
    <mergeCell ref="F145:F147"/>
    <mergeCell ref="B13:B20"/>
    <mergeCell ref="H81:H82"/>
    <mergeCell ref="I85:I86"/>
    <mergeCell ref="G114:G115"/>
    <mergeCell ref="G56:G59"/>
    <mergeCell ref="I71:I77"/>
    <mergeCell ref="G85:G86"/>
    <mergeCell ref="H85:H86"/>
    <mergeCell ref="H68:H70"/>
    <mergeCell ref="H78:H80"/>
    <mergeCell ref="F200:F202"/>
    <mergeCell ref="I203:I204"/>
    <mergeCell ref="H167:H168"/>
    <mergeCell ref="L203:L204"/>
    <mergeCell ref="H138:H139"/>
    <mergeCell ref="I138:I139"/>
    <mergeCell ref="H200:H202"/>
    <mergeCell ref="I162:I164"/>
    <mergeCell ref="I200:I202"/>
    <mergeCell ref="L167:L168"/>
    <mergeCell ref="E195:E197"/>
    <mergeCell ref="F195:F197"/>
    <mergeCell ref="G195:G197"/>
    <mergeCell ref="L195:L197"/>
    <mergeCell ref="L193:L194"/>
    <mergeCell ref="H151:H152"/>
    <mergeCell ref="I153:I161"/>
    <mergeCell ref="G151:G152"/>
    <mergeCell ref="F193:F194"/>
    <mergeCell ref="H195:H197"/>
    <mergeCell ref="H118:H122"/>
    <mergeCell ref="E138:E139"/>
    <mergeCell ref="E123:E124"/>
    <mergeCell ref="E131:E132"/>
    <mergeCell ref="F123:F124"/>
    <mergeCell ref="G134:G137"/>
    <mergeCell ref="F138:F139"/>
    <mergeCell ref="L162:L164"/>
    <mergeCell ref="H162:H164"/>
    <mergeCell ref="D150:D164"/>
    <mergeCell ref="E151:E152"/>
    <mergeCell ref="C174:C176"/>
    <mergeCell ref="F151:F152"/>
    <mergeCell ref="D174:D176"/>
    <mergeCell ref="F134:F137"/>
    <mergeCell ref="H193:H194"/>
    <mergeCell ref="I193:I194"/>
    <mergeCell ref="G141:G144"/>
    <mergeCell ref="I167:I168"/>
    <mergeCell ref="H141:H144"/>
    <mergeCell ref="A200:A217"/>
    <mergeCell ref="F212:F213"/>
    <mergeCell ref="G212:G213"/>
    <mergeCell ref="H212:H213"/>
    <mergeCell ref="I212:I213"/>
    <mergeCell ref="L212:L213"/>
    <mergeCell ref="F203:F204"/>
    <mergeCell ref="G203:G204"/>
    <mergeCell ref="H203:H204"/>
    <mergeCell ref="G200:G202"/>
    <mergeCell ref="O167:O168"/>
    <mergeCell ref="B170:B172"/>
    <mergeCell ref="C170:C172"/>
    <mergeCell ref="D170:D172"/>
    <mergeCell ref="B167:B168"/>
    <mergeCell ref="C167:C168"/>
    <mergeCell ref="D167:D168"/>
    <mergeCell ref="E167:E168"/>
    <mergeCell ref="F167:F168"/>
    <mergeCell ref="L145:L147"/>
    <mergeCell ref="M145:M147"/>
    <mergeCell ref="M153:M161"/>
    <mergeCell ref="L153:L161"/>
    <mergeCell ref="B141:B148"/>
    <mergeCell ref="M151:M152"/>
    <mergeCell ref="E141:E144"/>
    <mergeCell ref="H134:H137"/>
    <mergeCell ref="M131:M132"/>
    <mergeCell ref="M129:M130"/>
    <mergeCell ref="L129:L130"/>
    <mergeCell ref="L131:L132"/>
    <mergeCell ref="A167:A186"/>
    <mergeCell ref="M167:M168"/>
    <mergeCell ref="L151:L152"/>
    <mergeCell ref="F153:F161"/>
    <mergeCell ref="F162:F164"/>
    <mergeCell ref="K134:K137"/>
    <mergeCell ref="L141:L144"/>
    <mergeCell ref="M141:M144"/>
    <mergeCell ref="K138:K139"/>
    <mergeCell ref="L138:L139"/>
    <mergeCell ref="M138:M139"/>
    <mergeCell ref="I131:I132"/>
    <mergeCell ref="H131:H132"/>
    <mergeCell ref="G131:G132"/>
    <mergeCell ref="M134:M137"/>
    <mergeCell ref="I195:I197"/>
    <mergeCell ref="M162:M164"/>
    <mergeCell ref="L134:L137"/>
    <mergeCell ref="J138:J139"/>
    <mergeCell ref="M193:M194"/>
    <mergeCell ref="J134:J137"/>
    <mergeCell ref="H126:H127"/>
    <mergeCell ref="I126:I127"/>
    <mergeCell ref="G145:G147"/>
    <mergeCell ref="I134:I137"/>
    <mergeCell ref="E134:E137"/>
    <mergeCell ref="F131:F132"/>
    <mergeCell ref="F129:F130"/>
    <mergeCell ref="G129:G130"/>
    <mergeCell ref="H129:H130"/>
    <mergeCell ref="I129:I130"/>
    <mergeCell ref="I52:I55"/>
    <mergeCell ref="J52:J55"/>
    <mergeCell ref="A191:A197"/>
    <mergeCell ref="B191:B197"/>
    <mergeCell ref="C191:C197"/>
    <mergeCell ref="D191:D197"/>
    <mergeCell ref="E193:E194"/>
    <mergeCell ref="B178:B186"/>
    <mergeCell ref="B174:B176"/>
    <mergeCell ref="E126:E127"/>
    <mergeCell ref="M52:M55"/>
    <mergeCell ref="F56:F63"/>
    <mergeCell ref="M126:M127"/>
    <mergeCell ref="L126:L127"/>
    <mergeCell ref="I47:I51"/>
    <mergeCell ref="M47:M51"/>
    <mergeCell ref="G52:G55"/>
    <mergeCell ref="M123:M124"/>
    <mergeCell ref="G118:G122"/>
    <mergeCell ref="H52:H55"/>
    <mergeCell ref="E106:E109"/>
    <mergeCell ref="D110:D113"/>
    <mergeCell ref="E103:E105"/>
    <mergeCell ref="E110:E113"/>
    <mergeCell ref="M195:M197"/>
    <mergeCell ref="E145:E147"/>
    <mergeCell ref="H145:H147"/>
    <mergeCell ref="I145:I147"/>
    <mergeCell ref="F126:F127"/>
    <mergeCell ref="G126:G127"/>
    <mergeCell ref="BX5:BX7"/>
    <mergeCell ref="BU4:BU7"/>
    <mergeCell ref="BV4:BV7"/>
    <mergeCell ref="BW4:BW7"/>
    <mergeCell ref="BG5:BJ5"/>
    <mergeCell ref="BQ6:BQ7"/>
    <mergeCell ref="BY5:BY7"/>
    <mergeCell ref="BZ5:BZ7"/>
    <mergeCell ref="A1:C3"/>
    <mergeCell ref="D1:F2"/>
    <mergeCell ref="G1:I1"/>
    <mergeCell ref="G2:I2"/>
    <mergeCell ref="D3:F3"/>
    <mergeCell ref="G3:I3"/>
    <mergeCell ref="V4:V7"/>
    <mergeCell ref="A4:A7"/>
    <mergeCell ref="CI4:CI7"/>
    <mergeCell ref="CA5:CA7"/>
    <mergeCell ref="CB5:CB7"/>
    <mergeCell ref="CC5:CC7"/>
    <mergeCell ref="CK4:CK7"/>
    <mergeCell ref="CF5:CF7"/>
    <mergeCell ref="CG5:CG7"/>
    <mergeCell ref="CJ4:CJ7"/>
    <mergeCell ref="CD5:CD7"/>
    <mergeCell ref="CE5:CE7"/>
    <mergeCell ref="AS6:AU6"/>
    <mergeCell ref="CL4:CL7"/>
    <mergeCell ref="Z5:Z7"/>
    <mergeCell ref="AC5:AF5"/>
    <mergeCell ref="AG5:AJ5"/>
    <mergeCell ref="AY5:BB5"/>
    <mergeCell ref="BC5:BF5"/>
    <mergeCell ref="BX4:CG4"/>
    <mergeCell ref="AY6:AZ6"/>
    <mergeCell ref="CH4:CH7"/>
    <mergeCell ref="BA6:BB6"/>
    <mergeCell ref="AG4:BS4"/>
    <mergeCell ref="AG6:AI6"/>
    <mergeCell ref="AM6:AO6"/>
    <mergeCell ref="BR6:BR7"/>
    <mergeCell ref="BS6:BS7"/>
    <mergeCell ref="BG6:BJ6"/>
    <mergeCell ref="BK6:BN6"/>
    <mergeCell ref="BP6:BP7"/>
    <mergeCell ref="AP6:AR6"/>
    <mergeCell ref="X4:X5"/>
    <mergeCell ref="Z4:AF4"/>
    <mergeCell ref="X6:X7"/>
    <mergeCell ref="AC6:AD6"/>
    <mergeCell ref="AE6:AF6"/>
    <mergeCell ref="BO6:BO7"/>
    <mergeCell ref="AK6:AL6"/>
    <mergeCell ref="BC6:BD6"/>
    <mergeCell ref="BE6:BF6"/>
    <mergeCell ref="AV6:AX6"/>
    <mergeCell ref="W4:W7"/>
    <mergeCell ref="P5:P7"/>
    <mergeCell ref="Q5:Q7"/>
    <mergeCell ref="R5:R7"/>
    <mergeCell ref="N4:N7"/>
    <mergeCell ref="O4:O7"/>
    <mergeCell ref="R4:U4"/>
    <mergeCell ref="S5:S7"/>
    <mergeCell ref="T5:T7"/>
    <mergeCell ref="U5:U7"/>
    <mergeCell ref="G4:G7"/>
    <mergeCell ref="I4:M4"/>
    <mergeCell ref="H5:H7"/>
    <mergeCell ref="I5:I7"/>
    <mergeCell ref="J5:J7"/>
    <mergeCell ref="K5:K7"/>
    <mergeCell ref="L5:L7"/>
    <mergeCell ref="M5:M7"/>
    <mergeCell ref="D129:D130"/>
    <mergeCell ref="E129:E130"/>
    <mergeCell ref="D126:D127"/>
    <mergeCell ref="F4:F7"/>
    <mergeCell ref="D13:D18"/>
    <mergeCell ref="E13:E14"/>
    <mergeCell ref="E118:E122"/>
    <mergeCell ref="D26:D28"/>
    <mergeCell ref="E71:E77"/>
    <mergeCell ref="E81:E82"/>
    <mergeCell ref="C141:C148"/>
    <mergeCell ref="D141:D148"/>
    <mergeCell ref="D117:D124"/>
    <mergeCell ref="D131:D132"/>
    <mergeCell ref="B117:B132"/>
    <mergeCell ref="C117:C124"/>
    <mergeCell ref="C126:C127"/>
    <mergeCell ref="C129:C130"/>
    <mergeCell ref="B134:B139"/>
    <mergeCell ref="C134:C139"/>
    <mergeCell ref="B8:B11"/>
    <mergeCell ref="C8:C11"/>
    <mergeCell ref="D8:D11"/>
    <mergeCell ref="E8:E11"/>
    <mergeCell ref="E64:E70"/>
    <mergeCell ref="B23:B31"/>
    <mergeCell ref="C23:C25"/>
    <mergeCell ref="D23:D25"/>
    <mergeCell ref="E56:E63"/>
    <mergeCell ref="E35:E36"/>
    <mergeCell ref="B4:B7"/>
    <mergeCell ref="C4:C7"/>
    <mergeCell ref="D4:D7"/>
    <mergeCell ref="E4:E7"/>
    <mergeCell ref="E78:E80"/>
    <mergeCell ref="D87:D89"/>
    <mergeCell ref="E87:E89"/>
    <mergeCell ref="C26:C28"/>
    <mergeCell ref="B32:B41"/>
    <mergeCell ref="C33:C39"/>
    <mergeCell ref="F8:F11"/>
    <mergeCell ref="G8:G11"/>
    <mergeCell ref="G13:G14"/>
    <mergeCell ref="H13:H14"/>
    <mergeCell ref="F13:F14"/>
    <mergeCell ref="E43:E55"/>
    <mergeCell ref="H47:H51"/>
    <mergeCell ref="F35:F36"/>
    <mergeCell ref="E23:E25"/>
    <mergeCell ref="F23:F25"/>
    <mergeCell ref="M8:M11"/>
    <mergeCell ref="H8:H11"/>
    <mergeCell ref="I8:I11"/>
    <mergeCell ref="L8:L11"/>
    <mergeCell ref="L13:L14"/>
    <mergeCell ref="M13:M14"/>
    <mergeCell ref="I13:I14"/>
    <mergeCell ref="B200:B206"/>
    <mergeCell ref="B43:B113"/>
    <mergeCell ref="C43:C89"/>
    <mergeCell ref="D43:D80"/>
    <mergeCell ref="C200:C204"/>
    <mergeCell ref="D200:D204"/>
    <mergeCell ref="C150:C164"/>
    <mergeCell ref="B150:B164"/>
    <mergeCell ref="D134:D139"/>
    <mergeCell ref="D103:D105"/>
    <mergeCell ref="B215:B217"/>
    <mergeCell ref="C215:C217"/>
    <mergeCell ref="D215:D217"/>
    <mergeCell ref="D35:D36"/>
    <mergeCell ref="D37:D39"/>
    <mergeCell ref="D81:D82"/>
    <mergeCell ref="D85:D86"/>
    <mergeCell ref="C91:C98"/>
    <mergeCell ref="D91:D93"/>
    <mergeCell ref="D106:D109"/>
    <mergeCell ref="M43:M46"/>
    <mergeCell ref="N43:N55"/>
    <mergeCell ref="L56:L59"/>
    <mergeCell ref="M56:M59"/>
    <mergeCell ref="J47:J51"/>
    <mergeCell ref="K47:K51"/>
    <mergeCell ref="L43:L46"/>
    <mergeCell ref="L47:L51"/>
    <mergeCell ref="K52:K55"/>
    <mergeCell ref="L52:L55"/>
    <mergeCell ref="H43:H46"/>
    <mergeCell ref="I43:I46"/>
    <mergeCell ref="H66:H67"/>
    <mergeCell ref="I66:I67"/>
    <mergeCell ref="J66:J67"/>
    <mergeCell ref="K66:K67"/>
    <mergeCell ref="I56:I59"/>
    <mergeCell ref="J56:J59"/>
    <mergeCell ref="K56:K59"/>
    <mergeCell ref="K43:K46"/>
    <mergeCell ref="T60:T61"/>
    <mergeCell ref="F64:F70"/>
    <mergeCell ref="G68:G70"/>
    <mergeCell ref="K68:K70"/>
    <mergeCell ref="L68:L70"/>
    <mergeCell ref="J68:J70"/>
    <mergeCell ref="N56:N63"/>
    <mergeCell ref="P60:P61"/>
    <mergeCell ref="Q60:Q61"/>
    <mergeCell ref="R60:R61"/>
    <mergeCell ref="O60:O61"/>
    <mergeCell ref="S60:S61"/>
    <mergeCell ref="L66:L67"/>
    <mergeCell ref="M71:M77"/>
    <mergeCell ref="N71:N77"/>
    <mergeCell ref="S74:S75"/>
    <mergeCell ref="T74:T75"/>
    <mergeCell ref="M66:M67"/>
    <mergeCell ref="U74:U75"/>
    <mergeCell ref="P74:P75"/>
    <mergeCell ref="Q74:Q75"/>
    <mergeCell ref="R74:R75"/>
    <mergeCell ref="O74:O75"/>
    <mergeCell ref="I78:I80"/>
    <mergeCell ref="L71:L77"/>
    <mergeCell ref="U60:U61"/>
    <mergeCell ref="M68:M70"/>
    <mergeCell ref="N64:N70"/>
    <mergeCell ref="M78:M80"/>
    <mergeCell ref="J78:J80"/>
    <mergeCell ref="K78:K80"/>
    <mergeCell ref="L78:L80"/>
    <mergeCell ref="N78:N80"/>
    <mergeCell ref="G81:G82"/>
    <mergeCell ref="F71:F77"/>
    <mergeCell ref="G71:G77"/>
    <mergeCell ref="H71:H77"/>
    <mergeCell ref="I81:I82"/>
    <mergeCell ref="L81:L82"/>
    <mergeCell ref="K71:K77"/>
    <mergeCell ref="J71:J77"/>
    <mergeCell ref="F78:F80"/>
    <mergeCell ref="G78:G80"/>
    <mergeCell ref="N87:N89"/>
    <mergeCell ref="E91:E93"/>
    <mergeCell ref="F91:F93"/>
    <mergeCell ref="N91:N93"/>
    <mergeCell ref="E85:E86"/>
    <mergeCell ref="F85:F86"/>
    <mergeCell ref="L104:L105"/>
    <mergeCell ref="L85:L86"/>
    <mergeCell ref="M81:M82"/>
    <mergeCell ref="N81:N82"/>
    <mergeCell ref="D83:D84"/>
    <mergeCell ref="E83:E84"/>
    <mergeCell ref="F83:F84"/>
    <mergeCell ref="N83:N84"/>
    <mergeCell ref="F81:F82"/>
    <mergeCell ref="F87:F89"/>
    <mergeCell ref="M99:M102"/>
    <mergeCell ref="M104:M105"/>
    <mergeCell ref="F103:F105"/>
    <mergeCell ref="O91:O93"/>
    <mergeCell ref="N103:N105"/>
    <mergeCell ref="G104:G105"/>
    <mergeCell ref="H104:H105"/>
    <mergeCell ref="I104:I105"/>
    <mergeCell ref="J104:J105"/>
    <mergeCell ref="K104:K105"/>
    <mergeCell ref="P91:P93"/>
    <mergeCell ref="D94:D98"/>
    <mergeCell ref="D99:D102"/>
    <mergeCell ref="E99:E102"/>
    <mergeCell ref="F99:F102"/>
    <mergeCell ref="G99:G102"/>
    <mergeCell ref="H99:H102"/>
    <mergeCell ref="N99:N102"/>
    <mergeCell ref="I99:I102"/>
    <mergeCell ref="K99:K102"/>
    <mergeCell ref="O110:O111"/>
    <mergeCell ref="F112:F113"/>
    <mergeCell ref="L114:L115"/>
    <mergeCell ref="M114:M115"/>
    <mergeCell ref="H114:H115"/>
    <mergeCell ref="I16:I19"/>
    <mergeCell ref="L16:L19"/>
    <mergeCell ref="M16:M19"/>
    <mergeCell ref="F43:F55"/>
    <mergeCell ref="L99:L102"/>
    <mergeCell ref="M118:M122"/>
    <mergeCell ref="L106:L109"/>
    <mergeCell ref="M106:M109"/>
    <mergeCell ref="N106:N109"/>
    <mergeCell ref="F106:F109"/>
    <mergeCell ref="G106:G109"/>
    <mergeCell ref="H106:H109"/>
    <mergeCell ref="I106:I109"/>
    <mergeCell ref="I118:I122"/>
    <mergeCell ref="F118:F122"/>
    <mergeCell ref="F110:F111"/>
    <mergeCell ref="G110:G111"/>
    <mergeCell ref="N110:N111"/>
    <mergeCell ref="E114:E115"/>
    <mergeCell ref="I114:I115"/>
    <mergeCell ref="C13:C19"/>
    <mergeCell ref="E16:E19"/>
    <mergeCell ref="F16:F19"/>
    <mergeCell ref="G16:G19"/>
    <mergeCell ref="H16:H19"/>
  </mergeCells>
  <pageMargins left="0.51181102362204722" right="0.19685039370078741" top="0.98425196850393704" bottom="0.98425196850393704" header="0" footer="0"/>
  <pageSetup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POAI 2018DEFINITIVO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Santiago</cp:lastModifiedBy>
  <cp:lastPrinted>2012-04-30T15:56:41Z</cp:lastPrinted>
  <dcterms:created xsi:type="dcterms:W3CDTF">1996-11-27T10:00:04Z</dcterms:created>
  <dcterms:modified xsi:type="dcterms:W3CDTF">2018-02-01T14:00:00Z</dcterms:modified>
</cp:coreProperties>
</file>