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9425" windowHeight="10725" firstSheet="4" activeTab="4"/>
  </bookViews>
  <sheets>
    <sheet name="Hoja1" sheetId="12" r:id="rId1"/>
    <sheet name="Hoja7" sheetId="7" r:id="rId2"/>
    <sheet name="poai 2019 ord" sheetId="1" r:id="rId3"/>
    <sheet name="poai 2019  FORMULAS (2)" sheetId="9" r:id="rId4"/>
    <sheet name="POAI 2019 PROYECTOS" sheetId="8" r:id="rId5"/>
    <sheet name="poai 2019  ORDENANZA" sheetId="10" r:id="rId6"/>
    <sheet name="poai 2019  %" sheetId="11" r:id="rId7"/>
    <sheet name="Hoja2" sheetId="2" r:id="rId8"/>
    <sheet name="Hoja3" sheetId="3" r:id="rId9"/>
  </sheets>
  <definedNames>
    <definedName name="_xlnm._FilterDatabase" localSheetId="1" hidden="1">Hoja7!$A$4:$O$76</definedName>
    <definedName name="_xlnm._FilterDatabase" localSheetId="6" hidden="1">'poai 2019  %'!$A$2:$G$374</definedName>
    <definedName name="_xlnm._FilterDatabase" localSheetId="3" hidden="1">'poai 2019  FORMULAS (2)'!$A$2:$G$373</definedName>
    <definedName name="_xlnm._FilterDatabase" localSheetId="5" hidden="1">'poai 2019  ORDENANZA'!$A$2:$G$287</definedName>
    <definedName name="_xlnm._FilterDatabase" localSheetId="2" hidden="1">'poai 2019 ord'!$A$1:$G$372</definedName>
    <definedName name="_xlnm._FilterDatabase" localSheetId="4" hidden="1">'POAI 2019 PROYECTOS'!$A$6:$D$380</definedName>
    <definedName name="_xlnm.Print_Area" localSheetId="0">Hoja1!$A$2:$D$23</definedName>
    <definedName name="_xlnm.Print_Area" localSheetId="2">'poai 2019 ord'!$A$40:$D$60</definedName>
    <definedName name="_xlnm.Print_Area" localSheetId="4">'POAI 2019 PROYECTOS'!$A$44:$D$68</definedName>
  </definedNames>
  <calcPr calcId="145621"/>
  <pivotCaches>
    <pivotCache cacheId="0" r:id="rId10"/>
  </pivotCaches>
</workbook>
</file>

<file path=xl/calcChain.xml><?xml version="1.0" encoding="utf-8"?>
<calcChain xmlns="http://schemas.openxmlformats.org/spreadsheetml/2006/main">
  <c r="D28" i="8" l="1"/>
  <c r="D27" i="8" s="1"/>
  <c r="D21" i="12" l="1"/>
  <c r="D13" i="12"/>
  <c r="D10" i="12"/>
  <c r="D6" i="12"/>
  <c r="D5" i="12"/>
  <c r="D3" i="12"/>
  <c r="D2" i="12" s="1"/>
  <c r="D373" i="11" l="1"/>
  <c r="D371" i="11"/>
  <c r="D368" i="11"/>
  <c r="D366" i="11"/>
  <c r="D362" i="11"/>
  <c r="D355" i="11"/>
  <c r="D352" i="11"/>
  <c r="D347" i="11"/>
  <c r="D343" i="11"/>
  <c r="D342" i="11" s="1"/>
  <c r="D340" i="11"/>
  <c r="D336" i="11"/>
  <c r="D334" i="11"/>
  <c r="D331" i="11"/>
  <c r="D327" i="11"/>
  <c r="D323" i="11"/>
  <c r="D316" i="11"/>
  <c r="D312" i="11"/>
  <c r="D308" i="11"/>
  <c r="D303" i="11"/>
  <c r="D301" i="11"/>
  <c r="D298" i="11"/>
  <c r="D295" i="11"/>
  <c r="D292" i="11"/>
  <c r="D289" i="11"/>
  <c r="D286" i="11"/>
  <c r="B286" i="11"/>
  <c r="D283" i="11"/>
  <c r="D280" i="11"/>
  <c r="D276" i="11"/>
  <c r="D273" i="11"/>
  <c r="D271" i="11"/>
  <c r="D269" i="11"/>
  <c r="D265" i="11"/>
  <c r="D262" i="11"/>
  <c r="D260" i="11"/>
  <c r="D254" i="11"/>
  <c r="D244" i="11"/>
  <c r="D228" i="11"/>
  <c r="D223" i="11"/>
  <c r="D221" i="11"/>
  <c r="D217" i="11"/>
  <c r="D211" i="11"/>
  <c r="D207" i="11"/>
  <c r="D199" i="11"/>
  <c r="D194" i="11"/>
  <c r="D191" i="11"/>
  <c r="D186" i="11"/>
  <c r="D181" i="11"/>
  <c r="D177" i="11"/>
  <c r="D173" i="11"/>
  <c r="D169" i="11"/>
  <c r="D165" i="11"/>
  <c r="D159" i="11"/>
  <c r="D157" i="11"/>
  <c r="D122" i="11"/>
  <c r="D117" i="11"/>
  <c r="D115" i="11"/>
  <c r="D109" i="11"/>
  <c r="D106" i="11"/>
  <c r="D104" i="11"/>
  <c r="D102" i="11"/>
  <c r="D100" i="11"/>
  <c r="D95" i="11"/>
  <c r="D93" i="11"/>
  <c r="D85" i="11"/>
  <c r="D82" i="11"/>
  <c r="D78" i="11"/>
  <c r="D76" i="11"/>
  <c r="D74" i="11"/>
  <c r="D72" i="11"/>
  <c r="D70" i="11"/>
  <c r="D68" i="11"/>
  <c r="D66" i="11"/>
  <c r="D64" i="11"/>
  <c r="F61" i="11"/>
  <c r="D60" i="11"/>
  <c r="D58" i="11"/>
  <c r="D49" i="11"/>
  <c r="D46" i="11"/>
  <c r="D42" i="11"/>
  <c r="D39" i="11"/>
  <c r="D38" i="11" s="1"/>
  <c r="F36" i="11"/>
  <c r="D35" i="11"/>
  <c r="D33" i="11"/>
  <c r="D30" i="11"/>
  <c r="D29" i="11" s="1"/>
  <c r="D26" i="11"/>
  <c r="D25" i="11" s="1"/>
  <c r="F22" i="11"/>
  <c r="D20" i="11"/>
  <c r="D18" i="11"/>
  <c r="D16" i="11"/>
  <c r="D13" i="11"/>
  <c r="D6" i="11"/>
  <c r="D5" i="11" s="1"/>
  <c r="D4" i="11" s="1"/>
  <c r="D168" i="11" l="1"/>
  <c r="D185" i="11"/>
  <c r="D282" i="11"/>
  <c r="D291" i="11"/>
  <c r="D300" i="11"/>
  <c r="D361" i="11"/>
  <c r="D84" i="11"/>
  <c r="D172" i="11"/>
  <c r="D155" i="11" s="1"/>
  <c r="D294" i="11"/>
  <c r="D307" i="11"/>
  <c r="D346" i="11"/>
  <c r="D176" i="11"/>
  <c r="F196" i="11"/>
  <c r="D285" i="11"/>
  <c r="D297" i="11"/>
  <c r="D339" i="11"/>
  <c r="F344" i="11" s="1"/>
  <c r="D180" i="11"/>
  <c r="D253" i="11"/>
  <c r="D279" i="11"/>
  <c r="D288" i="11"/>
  <c r="D278" i="11" s="1"/>
  <c r="D330" i="11"/>
  <c r="D311" i="11"/>
  <c r="D32" i="11"/>
  <c r="D41" i="11"/>
  <c r="D268" i="11"/>
  <c r="D322" i="11"/>
  <c r="D351" i="11"/>
  <c r="D198" i="11"/>
  <c r="F250" i="11"/>
  <c r="D365" i="11"/>
  <c r="D190" i="11"/>
  <c r="D259" i="11"/>
  <c r="D333" i="11"/>
  <c r="D57" i="11"/>
  <c r="D24" i="11"/>
  <c r="D63" i="11"/>
  <c r="F319" i="11"/>
  <c r="D108" i="11"/>
  <c r="D156" i="11"/>
  <c r="F218" i="11"/>
  <c r="D92" i="11"/>
  <c r="D220" i="11"/>
  <c r="F359" i="11"/>
  <c r="D345" i="11"/>
  <c r="D12" i="11"/>
  <c r="D283" i="10"/>
  <c r="D278" i="10"/>
  <c r="D277" i="10" s="1"/>
  <c r="D272" i="10"/>
  <c r="D266" i="10"/>
  <c r="D265" i="10" s="1"/>
  <c r="D262" i="10"/>
  <c r="D260" i="10"/>
  <c r="D257" i="10"/>
  <c r="D253" i="10"/>
  <c r="D248" i="10"/>
  <c r="D241" i="10"/>
  <c r="F244" i="10" s="1"/>
  <c r="D236" i="10"/>
  <c r="D235" i="10" s="1"/>
  <c r="D229" i="10"/>
  <c r="D227" i="10"/>
  <c r="D225" i="10"/>
  <c r="D223" i="10"/>
  <c r="D221" i="10"/>
  <c r="B222" i="10"/>
  <c r="D219" i="10"/>
  <c r="D217" i="10"/>
  <c r="D203" i="10"/>
  <c r="D202" i="10" s="1"/>
  <c r="D194" i="10"/>
  <c r="D178" i="10"/>
  <c r="D173" i="10"/>
  <c r="D163" i="10"/>
  <c r="D159" i="10" s="1"/>
  <c r="D150" i="10"/>
  <c r="D146" i="10"/>
  <c r="D145" i="10" s="1"/>
  <c r="D143" i="10"/>
  <c r="D141" i="10"/>
  <c r="D139" i="10"/>
  <c r="D132" i="10"/>
  <c r="E128" i="10"/>
  <c r="G128" i="10" s="1"/>
  <c r="E127" i="10"/>
  <c r="G127" i="10" s="1"/>
  <c r="E126" i="10"/>
  <c r="G126" i="10" s="1"/>
  <c r="E124" i="10"/>
  <c r="G124" i="10" s="1"/>
  <c r="F111" i="10"/>
  <c r="E98" i="10"/>
  <c r="E97" i="10"/>
  <c r="D96" i="10"/>
  <c r="D91" i="10"/>
  <c r="D84" i="10"/>
  <c r="D74" i="10"/>
  <c r="D65" i="10"/>
  <c r="D64" i="10" s="1"/>
  <c r="D59" i="10"/>
  <c r="D39" i="10"/>
  <c r="D36" i="10"/>
  <c r="D32" i="10"/>
  <c r="D29" i="10"/>
  <c r="D23" i="10"/>
  <c r="D21" i="10"/>
  <c r="D13" i="10"/>
  <c r="F11" i="10"/>
  <c r="D6" i="10"/>
  <c r="D5" i="10" s="1"/>
  <c r="D4" i="10" s="1"/>
  <c r="D373" i="9"/>
  <c r="D371" i="9"/>
  <c r="D368" i="9"/>
  <c r="D366" i="9"/>
  <c r="D365" i="9" s="1"/>
  <c r="D364" i="9" s="1"/>
  <c r="F363" i="9"/>
  <c r="D362" i="9"/>
  <c r="D361" i="9" s="1"/>
  <c r="D360" i="9" s="1"/>
  <c r="D355" i="9"/>
  <c r="D352" i="9"/>
  <c r="D351" i="9"/>
  <c r="F359" i="9" s="1"/>
  <c r="D347" i="9"/>
  <c r="D346" i="9" s="1"/>
  <c r="D345" i="9" s="1"/>
  <c r="D343" i="9"/>
  <c r="D342" i="9"/>
  <c r="D340" i="9"/>
  <c r="D339" i="9"/>
  <c r="D336" i="9"/>
  <c r="D334" i="9"/>
  <c r="D333" i="9" s="1"/>
  <c r="D331" i="9"/>
  <c r="D330" i="9" s="1"/>
  <c r="F344" i="9" s="1"/>
  <c r="D327" i="9"/>
  <c r="D323" i="9"/>
  <c r="D322" i="9"/>
  <c r="D321" i="9" s="1"/>
  <c r="D316" i="9"/>
  <c r="D311" i="9" s="1"/>
  <c r="D310" i="9" s="1"/>
  <c r="D312" i="9"/>
  <c r="F309" i="9"/>
  <c r="D308" i="9"/>
  <c r="D307" i="9"/>
  <c r="D306" i="9" s="1"/>
  <c r="D305" i="9" s="1"/>
  <c r="D303" i="9"/>
  <c r="D301" i="9"/>
  <c r="D300" i="9" s="1"/>
  <c r="D298" i="9"/>
  <c r="D297" i="9" s="1"/>
  <c r="D295" i="9"/>
  <c r="D294" i="9" s="1"/>
  <c r="D292" i="9"/>
  <c r="D291" i="9" s="1"/>
  <c r="D289" i="9"/>
  <c r="D288" i="9" s="1"/>
  <c r="D286" i="9"/>
  <c r="D285" i="9" s="1"/>
  <c r="B286" i="9"/>
  <c r="D283" i="9"/>
  <c r="D282" i="9"/>
  <c r="D280" i="9"/>
  <c r="D279" i="9" s="1"/>
  <c r="D276" i="9"/>
  <c r="D273" i="9"/>
  <c r="D271" i="9"/>
  <c r="D269" i="9"/>
  <c r="D268" i="9"/>
  <c r="D267" i="9" s="1"/>
  <c r="D265" i="9"/>
  <c r="D262" i="9"/>
  <c r="D260" i="9"/>
  <c r="D259" i="9" s="1"/>
  <c r="D258" i="9" s="1"/>
  <c r="D254" i="9"/>
  <c r="D253" i="9"/>
  <c r="D252" i="9" s="1"/>
  <c r="D244" i="9"/>
  <c r="D228" i="9"/>
  <c r="D223" i="9"/>
  <c r="F250" i="9" s="1"/>
  <c r="D221" i="9"/>
  <c r="D220" i="9"/>
  <c r="D219" i="9" s="1"/>
  <c r="D217" i="9"/>
  <c r="D211" i="9"/>
  <c r="D207" i="9" s="1"/>
  <c r="F218" i="9" s="1"/>
  <c r="D199" i="9"/>
  <c r="D194" i="9"/>
  <c r="F196" i="9" s="1"/>
  <c r="D191" i="9"/>
  <c r="D190" i="9"/>
  <c r="D189" i="9" s="1"/>
  <c r="D186" i="9"/>
  <c r="D185" i="9"/>
  <c r="D181" i="9"/>
  <c r="D180" i="9"/>
  <c r="D177" i="9"/>
  <c r="D176" i="9"/>
  <c r="D173" i="9"/>
  <c r="D172" i="9"/>
  <c r="D169" i="9"/>
  <c r="D168" i="9"/>
  <c r="D165" i="9"/>
  <c r="D159" i="9"/>
  <c r="F188" i="9" s="1"/>
  <c r="D157" i="9"/>
  <c r="D156" i="9"/>
  <c r="D155" i="9" s="1"/>
  <c r="G154" i="9"/>
  <c r="E154" i="9"/>
  <c r="G153" i="9"/>
  <c r="E153" i="9"/>
  <c r="G152" i="9"/>
  <c r="E152" i="9"/>
  <c r="G150" i="9"/>
  <c r="E150" i="9"/>
  <c r="F137" i="9"/>
  <c r="E125" i="9"/>
  <c r="G125" i="9" s="1"/>
  <c r="E124" i="9"/>
  <c r="E123" i="9"/>
  <c r="D122" i="9"/>
  <c r="D117" i="9"/>
  <c r="D115" i="9"/>
  <c r="D109" i="9"/>
  <c r="D108" i="9" s="1"/>
  <c r="D106" i="9"/>
  <c r="D104" i="9"/>
  <c r="D102" i="9"/>
  <c r="D100" i="9"/>
  <c r="D95" i="9"/>
  <c r="D92" i="9" s="1"/>
  <c r="D93" i="9"/>
  <c r="D85" i="9"/>
  <c r="D84" i="9"/>
  <c r="D82" i="9"/>
  <c r="D78" i="9"/>
  <c r="D76" i="9"/>
  <c r="D74" i="9"/>
  <c r="D72" i="9"/>
  <c r="D70" i="9"/>
  <c r="D68" i="9"/>
  <c r="D66" i="9"/>
  <c r="D63" i="9" s="1"/>
  <c r="D62" i="9" s="1"/>
  <c r="D64" i="9"/>
  <c r="F61" i="9"/>
  <c r="D60" i="9"/>
  <c r="D58" i="9"/>
  <c r="D57" i="9" s="1"/>
  <c r="D49" i="9"/>
  <c r="D46" i="9"/>
  <c r="D42" i="9"/>
  <c r="D41" i="9" s="1"/>
  <c r="D39" i="9"/>
  <c r="D38" i="9" s="1"/>
  <c r="D37" i="9" s="1"/>
  <c r="F36" i="9"/>
  <c r="D35" i="9"/>
  <c r="D32" i="9" s="1"/>
  <c r="D33" i="9"/>
  <c r="D30" i="9"/>
  <c r="D29" i="9"/>
  <c r="D26" i="9"/>
  <c r="D25" i="9"/>
  <c r="F22" i="9"/>
  <c r="D20" i="9"/>
  <c r="D18" i="9"/>
  <c r="D16" i="9"/>
  <c r="D13" i="9"/>
  <c r="F11" i="9"/>
  <c r="D6" i="9"/>
  <c r="D5" i="9"/>
  <c r="D4" i="9" s="1"/>
  <c r="F318" i="1"/>
  <c r="F304" i="1"/>
  <c r="F250" i="1"/>
  <c r="E22" i="1"/>
  <c r="D175" i="8"/>
  <c r="D129" i="8"/>
  <c r="D10" i="8"/>
  <c r="D9" i="8" s="1"/>
  <c r="D8" i="8" s="1"/>
  <c r="D17" i="8"/>
  <c r="D20" i="8"/>
  <c r="D22" i="8"/>
  <c r="D24" i="8"/>
  <c r="D33" i="8"/>
  <c r="D32" i="8" s="1"/>
  <c r="D37" i="8"/>
  <c r="D36" i="8" s="1"/>
  <c r="D40" i="8"/>
  <c r="D42" i="8"/>
  <c r="D46" i="8"/>
  <c r="D45" i="8" s="1"/>
  <c r="D49" i="8"/>
  <c r="D53" i="8"/>
  <c r="D56" i="8"/>
  <c r="D65" i="8"/>
  <c r="D67" i="8"/>
  <c r="D89" i="8"/>
  <c r="D71" i="8"/>
  <c r="D73" i="8"/>
  <c r="D75" i="8"/>
  <c r="D77" i="8"/>
  <c r="D79" i="8"/>
  <c r="D81" i="8"/>
  <c r="D83" i="8"/>
  <c r="D85" i="8"/>
  <c r="D92" i="8"/>
  <c r="D91" i="8" s="1"/>
  <c r="D100" i="8"/>
  <c r="D102" i="8"/>
  <c r="D107" i="8"/>
  <c r="D109" i="8"/>
  <c r="D111" i="8"/>
  <c r="D113" i="8"/>
  <c r="D122" i="8"/>
  <c r="D116" i="8"/>
  <c r="D124" i="8"/>
  <c r="D164" i="8"/>
  <c r="D166" i="8"/>
  <c r="D172" i="8"/>
  <c r="D176" i="8"/>
  <c r="D180" i="8"/>
  <c r="D179" i="8" s="1"/>
  <c r="D184" i="8"/>
  <c r="D183" i="8" s="1"/>
  <c r="D188" i="8"/>
  <c r="D187" i="8" s="1"/>
  <c r="D193" i="8"/>
  <c r="D192" i="8" s="1"/>
  <c r="D198" i="8"/>
  <c r="D201" i="8"/>
  <c r="D206" i="8"/>
  <c r="D224" i="8"/>
  <c r="D228" i="8"/>
  <c r="D230" i="8"/>
  <c r="D235" i="8"/>
  <c r="D251" i="8"/>
  <c r="D261" i="8"/>
  <c r="D260" i="8" s="1"/>
  <c r="D259" i="8" s="1"/>
  <c r="D267" i="8"/>
  <c r="D269" i="8"/>
  <c r="D272" i="8"/>
  <c r="D276" i="8"/>
  <c r="D278" i="8"/>
  <c r="D280" i="8"/>
  <c r="D283" i="8"/>
  <c r="D287" i="8"/>
  <c r="D286" i="8" s="1"/>
  <c r="D290" i="8"/>
  <c r="D289" i="8" s="1"/>
  <c r="D293" i="8"/>
  <c r="D292" i="8" s="1"/>
  <c r="D296" i="8"/>
  <c r="D295" i="8" s="1"/>
  <c r="D299" i="8"/>
  <c r="D298" i="8" s="1"/>
  <c r="D302" i="8"/>
  <c r="D301" i="8" s="1"/>
  <c r="D305" i="8"/>
  <c r="D304" i="8" s="1"/>
  <c r="D308" i="8"/>
  <c r="D310" i="8"/>
  <c r="D315" i="8"/>
  <c r="D314" i="8" s="1"/>
  <c r="D313" i="8" s="1"/>
  <c r="D319" i="8"/>
  <c r="D323" i="8"/>
  <c r="D330" i="8"/>
  <c r="D334" i="8"/>
  <c r="D338" i="8"/>
  <c r="D337" i="8" s="1"/>
  <c r="D341" i="8"/>
  <c r="D343" i="8"/>
  <c r="D347" i="8"/>
  <c r="D346" i="8" s="1"/>
  <c r="D350" i="8"/>
  <c r="D349" i="8" s="1"/>
  <c r="D354" i="8"/>
  <c r="D353" i="8" s="1"/>
  <c r="D359" i="8"/>
  <c r="D362" i="8"/>
  <c r="D369" i="8"/>
  <c r="D368" i="8" s="1"/>
  <c r="D367" i="8" s="1"/>
  <c r="D380" i="8"/>
  <c r="D378" i="8"/>
  <c r="D375" i="8"/>
  <c r="D373" i="8"/>
  <c r="B293" i="8"/>
  <c r="D218" i="8"/>
  <c r="D214" i="8" s="1"/>
  <c r="C44" i="7"/>
  <c r="E373" i="1"/>
  <c r="D372" i="8" l="1"/>
  <c r="D371" i="8" s="1"/>
  <c r="D329" i="8"/>
  <c r="D205" i="8"/>
  <c r="D204" i="8" s="1"/>
  <c r="D227" i="8"/>
  <c r="D226" i="8" s="1"/>
  <c r="D197" i="8"/>
  <c r="D196" i="8" s="1"/>
  <c r="D163" i="8"/>
  <c r="D162" i="8" s="1"/>
  <c r="D307" i="8"/>
  <c r="D285" i="8" s="1"/>
  <c r="D39" i="8"/>
  <c r="D31" i="8" s="1"/>
  <c r="D318" i="8"/>
  <c r="D317" i="8" s="1"/>
  <c r="D312" i="8" s="1"/>
  <c r="D358" i="8"/>
  <c r="D352" i="8" s="1"/>
  <c r="F188" i="11"/>
  <c r="D189" i="11"/>
  <c r="D37" i="11"/>
  <c r="D364" i="11"/>
  <c r="D310" i="11"/>
  <c r="D252" i="11"/>
  <c r="D306" i="11"/>
  <c r="D360" i="11"/>
  <c r="D219" i="11"/>
  <c r="D267" i="11"/>
  <c r="D11" i="11"/>
  <c r="D321" i="11"/>
  <c r="D320" i="11" s="1"/>
  <c r="D62" i="11"/>
  <c r="D23" i="11" s="1"/>
  <c r="D258" i="11"/>
  <c r="D197" i="11"/>
  <c r="D3" i="11"/>
  <c r="D270" i="10"/>
  <c r="F276" i="10" s="1"/>
  <c r="D281" i="10"/>
  <c r="D280" i="10" s="1"/>
  <c r="D231" i="10"/>
  <c r="D216" i="10" s="1"/>
  <c r="D239" i="10"/>
  <c r="D238" i="10" s="1"/>
  <c r="D234" i="10" s="1"/>
  <c r="D206" i="10"/>
  <c r="D205" i="10" s="1"/>
  <c r="D47" i="10"/>
  <c r="F200" i="10"/>
  <c r="D25" i="10"/>
  <c r="D20" i="10" s="1"/>
  <c r="D153" i="10"/>
  <c r="D152" i="10" s="1"/>
  <c r="D72" i="10"/>
  <c r="D211" i="10"/>
  <c r="D210" i="10" s="1"/>
  <c r="D247" i="10"/>
  <c r="D255" i="10"/>
  <c r="D51" i="10"/>
  <c r="D130" i="10"/>
  <c r="D129" i="10" s="1"/>
  <c r="D171" i="10"/>
  <c r="D170" i="10" s="1"/>
  <c r="D83" i="10"/>
  <c r="D12" i="10"/>
  <c r="D11" i="10" s="1"/>
  <c r="D3" i="10" s="1"/>
  <c r="D31" i="10"/>
  <c r="E99" i="10"/>
  <c r="G99" i="10" s="1"/>
  <c r="D157" i="10"/>
  <c r="D156" i="10" s="1"/>
  <c r="D24" i="9"/>
  <c r="D198" i="9"/>
  <c r="D197" i="9" s="1"/>
  <c r="D278" i="9"/>
  <c r="D251" i="9" s="1"/>
  <c r="D320" i="9"/>
  <c r="F319" i="9"/>
  <c r="D12" i="9"/>
  <c r="D11" i="9" s="1"/>
  <c r="D70" i="8"/>
  <c r="D99" i="8"/>
  <c r="D48" i="8"/>
  <c r="D16" i="8"/>
  <c r="D275" i="8"/>
  <c r="D274" i="8" s="1"/>
  <c r="D115" i="8"/>
  <c r="D64" i="8"/>
  <c r="D340" i="8"/>
  <c r="D266" i="8"/>
  <c r="D265" i="8" s="1"/>
  <c r="B285" i="1"/>
  <c r="D15" i="8" l="1"/>
  <c r="D7" i="8" s="1"/>
  <c r="D328" i="8"/>
  <c r="D327" i="8" s="1"/>
  <c r="D44" i="8"/>
  <c r="D258" i="8"/>
  <c r="D305" i="11"/>
  <c r="D251" i="11"/>
  <c r="D2" i="11"/>
  <c r="E62" i="11" s="1"/>
  <c r="D264" i="10"/>
  <c r="D201" i="10"/>
  <c r="D28" i="10"/>
  <c r="D50" i="10"/>
  <c r="D246" i="10"/>
  <c r="D23" i="9"/>
  <c r="E374" i="9" s="1"/>
  <c r="D3" i="9"/>
  <c r="D2" i="9" s="1"/>
  <c r="F2" i="9" s="1"/>
  <c r="D69" i="8"/>
  <c r="E123" i="1"/>
  <c r="E122" i="1"/>
  <c r="F136" i="1"/>
  <c r="E149" i="1"/>
  <c r="G149" i="1" s="1"/>
  <c r="E151" i="1"/>
  <c r="G151" i="1" s="1"/>
  <c r="E153" i="1"/>
  <c r="G153" i="1" s="1"/>
  <c r="E152" i="1"/>
  <c r="G152" i="1" s="1"/>
  <c r="D375" i="1"/>
  <c r="D378" i="1" s="1"/>
  <c r="D210" i="1"/>
  <c r="D30" i="8" l="1"/>
  <c r="E251" i="11"/>
  <c r="E23" i="11"/>
  <c r="E3" i="11"/>
  <c r="E267" i="11"/>
  <c r="E189" i="11"/>
  <c r="E310" i="11"/>
  <c r="E364" i="11"/>
  <c r="E252" i="11"/>
  <c r="E11" i="11"/>
  <c r="E37" i="11"/>
  <c r="E305" i="11"/>
  <c r="F2" i="11"/>
  <c r="E374" i="11"/>
  <c r="E370" i="11"/>
  <c r="E358" i="11"/>
  <c r="E354" i="11"/>
  <c r="E350" i="11"/>
  <c r="E338" i="11"/>
  <c r="E326" i="11"/>
  <c r="E318" i="11"/>
  <c r="E314" i="11"/>
  <c r="E302" i="11"/>
  <c r="E290" i="11"/>
  <c r="E274" i="11"/>
  <c r="E270" i="11"/>
  <c r="E266" i="11"/>
  <c r="E250" i="11"/>
  <c r="E246" i="11"/>
  <c r="E242" i="11"/>
  <c r="E238" i="11"/>
  <c r="E234" i="11"/>
  <c r="E230" i="11"/>
  <c r="E226" i="11"/>
  <c r="E222" i="11"/>
  <c r="E218" i="11"/>
  <c r="E214" i="11"/>
  <c r="E210" i="11"/>
  <c r="E206" i="11"/>
  <c r="E202" i="11"/>
  <c r="E182" i="11"/>
  <c r="E178" i="11"/>
  <c r="E174" i="11"/>
  <c r="E170" i="11"/>
  <c r="E166" i="11"/>
  <c r="E162" i="11"/>
  <c r="E158" i="11"/>
  <c r="E154" i="11"/>
  <c r="G154" i="11" s="1"/>
  <c r="E150" i="11"/>
  <c r="G150" i="11" s="1"/>
  <c r="E146" i="11"/>
  <c r="E142" i="11"/>
  <c r="E138" i="11"/>
  <c r="E134" i="11"/>
  <c r="E130" i="11"/>
  <c r="E126" i="11"/>
  <c r="E118" i="11"/>
  <c r="E114" i="11"/>
  <c r="E110" i="11"/>
  <c r="E98" i="11"/>
  <c r="E94" i="11"/>
  <c r="E90" i="11"/>
  <c r="E86" i="11"/>
  <c r="E54" i="11"/>
  <c r="E50" i="11"/>
  <c r="E369" i="11"/>
  <c r="E357" i="11"/>
  <c r="E353" i="11"/>
  <c r="E349" i="11"/>
  <c r="E341" i="11"/>
  <c r="E337" i="11"/>
  <c r="E329" i="11"/>
  <c r="E325" i="11"/>
  <c r="E317" i="11"/>
  <c r="E313" i="11"/>
  <c r="E309" i="11"/>
  <c r="F309" i="11" s="1"/>
  <c r="E293" i="11"/>
  <c r="E281" i="11"/>
  <c r="E277" i="11"/>
  <c r="E261" i="11"/>
  <c r="E257" i="11"/>
  <c r="E249" i="11"/>
  <c r="E245" i="11"/>
  <c r="E241" i="11"/>
  <c r="E237" i="11"/>
  <c r="E233" i="11"/>
  <c r="E229" i="11"/>
  <c r="E225" i="11"/>
  <c r="E213" i="11"/>
  <c r="E209" i="11"/>
  <c r="E205" i="11"/>
  <c r="E201" i="11"/>
  <c r="E193" i="11"/>
  <c r="E161" i="11"/>
  <c r="E153" i="11"/>
  <c r="G153" i="11" s="1"/>
  <c r="E149" i="11"/>
  <c r="E145" i="11"/>
  <c r="E141" i="11"/>
  <c r="E137" i="11"/>
  <c r="F137" i="11" s="1"/>
  <c r="E133" i="11"/>
  <c r="E129" i="11"/>
  <c r="E125" i="11"/>
  <c r="G125" i="11" s="1"/>
  <c r="E121" i="11"/>
  <c r="E113" i="11"/>
  <c r="E105" i="11"/>
  <c r="E101" i="11"/>
  <c r="E97" i="11"/>
  <c r="E89" i="11"/>
  <c r="E81" i="11"/>
  <c r="E77" i="11"/>
  <c r="E73" i="11"/>
  <c r="E69" i="11"/>
  <c r="E65" i="11"/>
  <c r="E61" i="11"/>
  <c r="E53" i="11"/>
  <c r="E45" i="11"/>
  <c r="E372" i="11"/>
  <c r="E356" i="11"/>
  <c r="E348" i="11"/>
  <c r="E344" i="11"/>
  <c r="E332" i="11"/>
  <c r="E328" i="11"/>
  <c r="E324" i="11"/>
  <c r="E304" i="11"/>
  <c r="E296" i="11"/>
  <c r="E284" i="11"/>
  <c r="E272" i="11"/>
  <c r="E264" i="11"/>
  <c r="E256" i="11"/>
  <c r="E248" i="11"/>
  <c r="E240" i="11"/>
  <c r="E236" i="11"/>
  <c r="E232" i="11"/>
  <c r="E224" i="11"/>
  <c r="E216" i="11"/>
  <c r="E212" i="11"/>
  <c r="E208" i="11"/>
  <c r="E204" i="11"/>
  <c r="E200" i="11"/>
  <c r="E196" i="11"/>
  <c r="E192" i="11"/>
  <c r="E188" i="11"/>
  <c r="E184" i="11"/>
  <c r="E164" i="11"/>
  <c r="E160" i="11"/>
  <c r="E152" i="11"/>
  <c r="G152" i="11" s="1"/>
  <c r="E148" i="11"/>
  <c r="E144" i="11"/>
  <c r="E140" i="11"/>
  <c r="E136" i="11"/>
  <c r="E132" i="11"/>
  <c r="E128" i="11"/>
  <c r="E124" i="11"/>
  <c r="E120" i="11"/>
  <c r="E116" i="11"/>
  <c r="E112" i="11"/>
  <c r="E96" i="11"/>
  <c r="E88" i="11"/>
  <c r="E80" i="11"/>
  <c r="E56" i="11"/>
  <c r="E52" i="11"/>
  <c r="E48" i="11"/>
  <c r="E44" i="11"/>
  <c r="E40" i="11"/>
  <c r="E367" i="11"/>
  <c r="E363" i="11"/>
  <c r="F363" i="11" s="1"/>
  <c r="E359" i="11"/>
  <c r="E335" i="11"/>
  <c r="E319" i="11"/>
  <c r="E315" i="11"/>
  <c r="E299" i="11"/>
  <c r="E287" i="11"/>
  <c r="E275" i="11"/>
  <c r="E263" i="11"/>
  <c r="E255" i="11"/>
  <c r="E247" i="11"/>
  <c r="E243" i="11"/>
  <c r="E239" i="11"/>
  <c r="E235" i="11"/>
  <c r="E231" i="11"/>
  <c r="E227" i="11"/>
  <c r="E215" i="11"/>
  <c r="E211" i="11"/>
  <c r="E203" i="11"/>
  <c r="E195" i="11"/>
  <c r="E187" i="11"/>
  <c r="E183" i="11"/>
  <c r="E179" i="11"/>
  <c r="E175" i="11"/>
  <c r="E171" i="11"/>
  <c r="E167" i="11"/>
  <c r="E163" i="11"/>
  <c r="E151" i="11"/>
  <c r="E147" i="11"/>
  <c r="E143" i="11"/>
  <c r="E139" i="11"/>
  <c r="E135" i="11"/>
  <c r="E131" i="11"/>
  <c r="E127" i="11"/>
  <c r="E123" i="11"/>
  <c r="E119" i="11"/>
  <c r="E111" i="11"/>
  <c r="E107" i="11"/>
  <c r="E103" i="11"/>
  <c r="E99" i="11"/>
  <c r="E91" i="11"/>
  <c r="E87" i="11"/>
  <c r="E83" i="11"/>
  <c r="E79" i="11"/>
  <c r="E75" i="11"/>
  <c r="E71" i="11"/>
  <c r="E67" i="11"/>
  <c r="E59" i="11"/>
  <c r="E55" i="11"/>
  <c r="E51" i="11"/>
  <c r="E47" i="11"/>
  <c r="E43" i="11"/>
  <c r="E21" i="11"/>
  <c r="E17" i="11"/>
  <c r="E9" i="11"/>
  <c r="E36" i="11"/>
  <c r="E28" i="11"/>
  <c r="E8" i="11"/>
  <c r="E31" i="11"/>
  <c r="E27" i="11"/>
  <c r="E19" i="11"/>
  <c r="E15" i="11"/>
  <c r="E7" i="11"/>
  <c r="E34" i="11"/>
  <c r="E22" i="11"/>
  <c r="E14" i="11"/>
  <c r="E10" i="11"/>
  <c r="E6" i="11"/>
  <c r="E16" i="11"/>
  <c r="E18" i="11"/>
  <c r="E64" i="11"/>
  <c r="E109" i="11"/>
  <c r="E186" i="11"/>
  <c r="E271" i="11"/>
  <c r="E292" i="11"/>
  <c r="E334" i="11"/>
  <c r="E373" i="11"/>
  <c r="E74" i="11"/>
  <c r="E115" i="11"/>
  <c r="E191" i="11"/>
  <c r="E323" i="11"/>
  <c r="E366" i="11"/>
  <c r="E60" i="11"/>
  <c r="E104" i="11"/>
  <c r="E177" i="11"/>
  <c r="E244" i="11"/>
  <c r="E286" i="11"/>
  <c r="E70" i="11"/>
  <c r="E122" i="11"/>
  <c r="E199" i="11"/>
  <c r="E269" i="11"/>
  <c r="E289" i="11"/>
  <c r="E331" i="11"/>
  <c r="E5" i="11"/>
  <c r="E35" i="11"/>
  <c r="E25" i="11"/>
  <c r="E29" i="11"/>
  <c r="E72" i="11"/>
  <c r="E207" i="11"/>
  <c r="E343" i="11"/>
  <c r="E26" i="11"/>
  <c r="E157" i="11"/>
  <c r="E228" i="11"/>
  <c r="E295" i="11"/>
  <c r="E336" i="11"/>
  <c r="E38" i="11"/>
  <c r="E68" i="11"/>
  <c r="E117" i="11"/>
  <c r="E265" i="11"/>
  <c r="E340" i="11"/>
  <c r="E78" i="11"/>
  <c r="E165" i="11"/>
  <c r="E221" i="11"/>
  <c r="E301" i="11"/>
  <c r="E342" i="11"/>
  <c r="E39" i="11"/>
  <c r="E33" i="11"/>
  <c r="E20" i="11"/>
  <c r="E46" i="11"/>
  <c r="E82" i="11"/>
  <c r="E169" i="11"/>
  <c r="E223" i="11"/>
  <c r="E283" i="11"/>
  <c r="E303" i="11"/>
  <c r="E30" i="11"/>
  <c r="E85" i="11"/>
  <c r="E262" i="11"/>
  <c r="E66" i="11"/>
  <c r="E76" i="11"/>
  <c r="E159" i="11"/>
  <c r="E194" i="11"/>
  <c r="E276" i="11"/>
  <c r="E298" i="11"/>
  <c r="E352" i="11"/>
  <c r="E95" i="11"/>
  <c r="E280" i="11"/>
  <c r="E312" i="11"/>
  <c r="E355" i="11"/>
  <c r="E13" i="11"/>
  <c r="E4" i="11"/>
  <c r="E49" i="11"/>
  <c r="E100" i="11"/>
  <c r="E260" i="11"/>
  <c r="E316" i="11"/>
  <c r="E362" i="11"/>
  <c r="E58" i="11"/>
  <c r="E102" i="11"/>
  <c r="E173" i="11"/>
  <c r="E273" i="11"/>
  <c r="E308" i="11"/>
  <c r="E347" i="11"/>
  <c r="E42" i="11"/>
  <c r="E93" i="11"/>
  <c r="E217" i="11"/>
  <c r="E327" i="11"/>
  <c r="E368" i="11"/>
  <c r="E106" i="11"/>
  <c r="E181" i="11"/>
  <c r="E254" i="11"/>
  <c r="E371" i="11"/>
  <c r="E155" i="11"/>
  <c r="E330" i="11"/>
  <c r="E291" i="11"/>
  <c r="E322" i="11"/>
  <c r="E253" i="11"/>
  <c r="E307" i="11"/>
  <c r="E268" i="11"/>
  <c r="E300" i="11"/>
  <c r="E12" i="11"/>
  <c r="E63" i="11"/>
  <c r="E198" i="11"/>
  <c r="E92" i="11"/>
  <c r="E190" i="11"/>
  <c r="E288" i="11"/>
  <c r="E185" i="11"/>
  <c r="E57" i="11"/>
  <c r="E180" i="11"/>
  <c r="E172" i="11"/>
  <c r="E220" i="11"/>
  <c r="E279" i="11"/>
  <c r="E282" i="11"/>
  <c r="E41" i="11"/>
  <c r="E108" i="11"/>
  <c r="E351" i="11"/>
  <c r="E285" i="11"/>
  <c r="E345" i="11"/>
  <c r="E311" i="11"/>
  <c r="E346" i="11"/>
  <c r="E333" i="11"/>
  <c r="E297" i="11"/>
  <c r="E168" i="11"/>
  <c r="E156" i="11"/>
  <c r="E259" i="11"/>
  <c r="E339" i="11"/>
  <c r="E24" i="11"/>
  <c r="E32" i="11"/>
  <c r="E176" i="11"/>
  <c r="E278" i="11"/>
  <c r="E365" i="11"/>
  <c r="E361" i="11"/>
  <c r="E84" i="11"/>
  <c r="E294" i="11"/>
  <c r="E321" i="11"/>
  <c r="E360" i="11"/>
  <c r="E219" i="11"/>
  <c r="E258" i="11"/>
  <c r="E320" i="11"/>
  <c r="E306" i="11"/>
  <c r="E197" i="11"/>
  <c r="D245" i="10"/>
  <c r="D19" i="10"/>
  <c r="D376" i="9"/>
  <c r="D379" i="9" s="1"/>
  <c r="E124" i="1"/>
  <c r="G124" i="1" s="1"/>
  <c r="F362" i="1"/>
  <c r="F358" i="1"/>
  <c r="F343" i="1"/>
  <c r="F308" i="1"/>
  <c r="F249" i="1"/>
  <c r="F217" i="1"/>
  <c r="F195" i="1"/>
  <c r="F187" i="1"/>
  <c r="F60" i="1"/>
  <c r="F35" i="1"/>
  <c r="F21" i="1"/>
  <c r="F10" i="1"/>
  <c r="F22" i="1" l="1"/>
  <c r="D6" i="8"/>
  <c r="D2" i="10"/>
  <c r="F2" i="10" l="1"/>
  <c r="D290" i="10"/>
</calcChain>
</file>

<file path=xl/sharedStrings.xml><?xml version="1.0" encoding="utf-8"?>
<sst xmlns="http://schemas.openxmlformats.org/spreadsheetml/2006/main" count="3834" uniqueCount="391">
  <si>
    <t>DIMENSIÓN</t>
  </si>
  <si>
    <t>JUNTOS POR UN GOBIERNO EFECTIVO Y CERCANO A LA GENTE</t>
  </si>
  <si>
    <t>SECTOR</t>
  </si>
  <si>
    <t xml:space="preserve"> PAZ Y COOPERACION SIN FRONTERAS</t>
  </si>
  <si>
    <t>SUBPROGRAMA</t>
  </si>
  <si>
    <t>INTEGRACION Y COOPERACION FRONTERIZA</t>
  </si>
  <si>
    <t>PROYECTOS</t>
  </si>
  <si>
    <t>PROGRAMA</t>
  </si>
  <si>
    <t>INTEGRACION Y COPERACION PARA LA TRANSFORMACION FRONTERIZA</t>
  </si>
  <si>
    <t xml:space="preserve">FORTALECIMIENTO INSTITUCIONAL A LA ARTICULACION  PROCESOS DE COOPERACIÓN FRONTERIZA EN EL CONTEXTO AMAZONICO EN EL DEPARTAMENTO DE PUTUMAYO </t>
  </si>
  <si>
    <t>FUENTE</t>
  </si>
  <si>
    <t>VALOR</t>
  </si>
  <si>
    <t>ESTRUCTURA</t>
  </si>
  <si>
    <t>APOYAR A LAS COMUNIDADES Y ORGANIZACIONES EN TEMAS FRONTERIZOS PARA LOGRAR UNA MAYOR PARTICIPACIÓN, CON ENFONQUE  DE POLITICA INTEGRAL  DIFERENCIAL, EN EL DEAPARTAMENTO DEL PUTUMAYO</t>
  </si>
  <si>
    <t xml:space="preserve">MEJORAR EL INTERCAMBIO DE BIENES Y SERVICIOS, CON LOS PAISES FRONTERIZOS, EN DEPARTAMENTO DEL PUTUMAYO </t>
  </si>
  <si>
    <t>BUEN GOBIERNO</t>
  </si>
  <si>
    <t>FORTALECIMIENTO INSTITUCIONAL TERRITORIAL</t>
  </si>
  <si>
    <t>FINANZAS TERRITORIALES</t>
  </si>
  <si>
    <t>FORTALECIMIENTO DEL SISTEMA DE TRANSITO DEPARTAMENTAL</t>
  </si>
  <si>
    <t>ICLD</t>
  </si>
  <si>
    <t>FORTALECIMIENTO DE LAS FINANZAS TERRITORIALES</t>
  </si>
  <si>
    <t>GOBIERNO EN LINEA PARA LA  CIUDADANIA Y BUEN GOBIERNO</t>
  </si>
  <si>
    <t>MANTENIIMIENTO Y SOSTENIBILIDAD DEL SISTEMA DE GESTION DE LA CALIDAD</t>
  </si>
  <si>
    <t>MODERNIZACION ADMINISTRATIVA</t>
  </si>
  <si>
    <t>IMPLEMENTACION DE LAS POLITICAS DE MODERNIZACION ADMINISTRATIVA</t>
  </si>
  <si>
    <t>MECANISMOS DE PLANIFICACION</t>
  </si>
  <si>
    <t>FORTALECIMIENTO  DEL BANCO DE PROYECTOS DEPARTAMENTAL Y LOS 13 BANCOS DE PROYECTOS MUNICIPALES</t>
  </si>
  <si>
    <t>FORTALECIMIENTO DEL CONSEJO TERRITORIAL DE PLANEACION (CTP) DEL DEPARTAMENO DE PUTUMAYO.</t>
  </si>
  <si>
    <t>JUNTOS CONSTRUYENDO Y FORTALECIENDO CAPACIDADES PARA TRANSFORMAR.</t>
  </si>
  <si>
    <t xml:space="preserve">CONSTRUCCION DE PAZ , SEGURIDAD Y ACCESO A LA JUSTICIA </t>
  </si>
  <si>
    <t xml:space="preserve">PUTUMAYO COMPROMETIDO CON LAS VÍCTIMAS </t>
  </si>
  <si>
    <t xml:space="preserve">FORTALECIMIENTO DE LAS INSTANCIAS DEPARTAMENTALES Y MUNICIPALES PARA LA IMPLEMENTACIÓN DE MEDIDAS DE ATENCIÓN A LA POBLACIÓN VÍCTIMA. </t>
  </si>
  <si>
    <t xml:space="preserve">FORTALECIMIENTO A LAS INSTANCIAS DEL SISTEMA DEPARTAMENTAL Y MUNICIPAL Y A LA MESA DEPARTAMENTAL DE VÍCTIMAS   </t>
  </si>
  <si>
    <t>APOYO COMPLEMENTARIO A LA ATENCION HUMANITARIA</t>
  </si>
  <si>
    <t>DERECHOS HUMANOS</t>
  </si>
  <si>
    <t>PREVENCIÓN DE LOS FACTORES DE VIOLACIÓN  DE  LOS  DERECHOS HUMANOS E IMPLEMENTACIÓN DE ESTRATEGIAS PARA LA SUSTITUCIÓN DE CULTIVOS DE USO ILÍCITO.</t>
  </si>
  <si>
    <t>CAPACITACION EN LA FORMULACIÓN DE PLANES DE ACCIÓN EN DDHH EN LOS MUNICIPIOS DEL DEPARTAMENTO DE PUTUMAYO.</t>
  </si>
  <si>
    <t>CONVENCIA Y SEGURIDAD CIUDADANA</t>
  </si>
  <si>
    <t>FORTALECIMIENTO DE LA FUERZA PÚBLICA Y AUTORIDADES</t>
  </si>
  <si>
    <t>APOYO A INSTITUCIONES DE LA FUERZA PÚBLICA Y AURORIDADES EN EL DEPARTAMENTO DE PUTUMAYO.</t>
  </si>
  <si>
    <t>F.S.C.</t>
  </si>
  <si>
    <t>FORTALECIMIENTO DEL SISTEMA DE ACCESO A LA JUSTICIA FORMAL, NO FORMAL Y JUSTICIA CON ENFOQUE ÉTNICO</t>
  </si>
  <si>
    <t>APOYO A RECOMPENSAS EN EL DEPARTAMENTO DE PUTUMAYO.</t>
  </si>
  <si>
    <t>EDUCACION HUMANA PARA LA TRANSFORMACIÓN DEL SER Y EL HACER</t>
  </si>
  <si>
    <t>CALIDAD Y PERTINENCIA EDUCATIVA</t>
  </si>
  <si>
    <t>HACIA LA EXCELENCIA DOCENTE</t>
  </si>
  <si>
    <t>DISEÑO E IMPLEMENTACION DEL PLAN TERRITORIAL DE CUALIFICACION DOCENTE  QUE FORTALEZCA LAS COMPETENCIAS DOCENTES PARA ATENDER LA DIVERSIDAD EN UN MARCO DE CALIDAD, EQUIDAD E INCLUSIÓN EN TODOS LOS NIVELES</t>
  </si>
  <si>
    <t>S. G. P. EDUCACIÓN - PRESTACION DE SERVICIOS - C.S.F.</t>
  </si>
  <si>
    <t>EDUCACIÓN PARA TODOS</t>
  </si>
  <si>
    <t>ACCESO CON PERMANENCIA y CALIDAD</t>
  </si>
  <si>
    <t>FORTALECIMIENTO DE  INTERNADOS ESCOLARES  EN EL DEPARTAMENTO DE PUTUMAYO</t>
  </si>
  <si>
    <t>INCLUSION DE POBLACIONES CON  EQUIDAD</t>
  </si>
  <si>
    <t>IMPLEMENTACIÓN DE  EDUCACIÓN PROPIA EN PUEBLOS INDÍGENAS DEL DEPARTAMENTO DE PUTUMAYO</t>
  </si>
  <si>
    <t>FORTALECER LA INCLUSIÓN Y ATENCIÓN DE POBLACIÓN CON NEE EN LOS ESTABLECIMIENTOS EDUCATIVOS DEL DEPARTAMENTO DEL PUTUMAYO</t>
  </si>
  <si>
    <t>TALENTO HUMANO</t>
  </si>
  <si>
    <t>CONSOLIDACIÓN DEL PAGO DE OBLIGACIONES SALARIALES A DOCENTES, DIRECTIVOS DOCENTES Y ADMINISTRATIVOS Y PAGO DE MESADAS PENSIONALES A DOCENTES NACIONALIZADOS DE LA SECRETARIA DE EDUCACIÓN DE PUTUMAYO</t>
  </si>
  <si>
    <t>ADMINISTRACIÓN DEL SERVICIO EDUCATIVO EN  ESTABLECIMIENTOS EDUCATIVOS DEL DEPARTAMENTO DE PUTUMAYO</t>
  </si>
  <si>
    <t>SERVICIOS FINANCIEROS PARA EL FUNCIONAMIENTO DE LA SECRETARIA DE EDUCACIÓN DE  PUTUMAYO</t>
  </si>
  <si>
    <t xml:space="preserve">FORTALECIMIENTO INSTITUCIONAL </t>
  </si>
  <si>
    <t>USO Y APROPIACION DE LOS MEDIOS Y TECNOLOGIAS DE LA INFORMACIÓN Y COMUNICACIÓN TIC´S</t>
  </si>
  <si>
    <t>FORTALECIMIENTO DEL USO  Y APROPIACIÓN DE LAS TIC´S EN LOS ESTABLECIMIENTOS EDUCATIVOS DEL DEPARTAMENTO DE PUTUMAYO</t>
  </si>
  <si>
    <t>S. G. P. EDUCACIÓN - CONECTIVIDAD - C.S.F.</t>
  </si>
  <si>
    <t>SISTEMA GESTION DE CALIDAD</t>
  </si>
  <si>
    <t>FORTALECIMIENTO DEL SISTEMA GESTION DE CALIDAD DE LA SED  DE PUTUMAYO</t>
  </si>
  <si>
    <t>ESTAMPILLA  DLLO FRONTERIZO</t>
  </si>
  <si>
    <t>RENDIMIENTOS FINANCIEROS ESTAMPILLA DLLO FRONTERIZO</t>
  </si>
  <si>
    <t>DLLO DEPARTAMENTAL</t>
  </si>
  <si>
    <t>RENDIMIENTO FIN.  DLLO DEPARTAMENTAL</t>
  </si>
  <si>
    <t>MONOPOLIO LICORES - 14% PARTICIPACION DE EDUCACION - EXTRANJERO</t>
  </si>
  <si>
    <t>MONOPOLIO LICORES - 14% Der. EXPLO. MONOPOL. PCC. LICO DESTILADOS (11%) - LIBRE INVERSION</t>
  </si>
  <si>
    <t>DIMENSIONES PRIORITARIAS</t>
  </si>
  <si>
    <t>SALUD COMO MOTOR DE LA TRANSFORMACION</t>
  </si>
  <si>
    <t xml:space="preserve"> SEXUALIDAD, DERECHOS SEXUALES Y REPRODUCTIVOS</t>
  </si>
  <si>
    <t xml:space="preserve">FORTALECER EL CONOCIMIENTO DE LA SEXUALIDAD SANA Y RESPONSABLE EN EL DEPARTAMENTO DE PUTUMAYO.  </t>
  </si>
  <si>
    <t>S.G.P. SALUD PUBLICA</t>
  </si>
  <si>
    <t xml:space="preserve">VIDA SALUDABLE Y CONDICIONES NO TRANSMISIBLES </t>
  </si>
  <si>
    <t>PREVENCION DE LAS ENFERMEDADES NO TRANSMISIBLES EN NUESTRO DEPARTAMENTO</t>
  </si>
  <si>
    <t>CONVIVENCIA SOCIAL Y SALUD MENTAL</t>
  </si>
  <si>
    <t>FORTALECER LAS ACCIONES PARA UN PUTUMAYO CON MENTE SANA</t>
  </si>
  <si>
    <t>SEGURIDAD ALIMENTARIA Y NUTRICIONAL</t>
  </si>
  <si>
    <t>FORTALECER LAS ACCIONES PARA MEJORAR LA SEGURIDAD ALIMENTARIA, BIENESTAR Y PROGRESO EN EL DEPARTAMENTO DE PUTUMAYO</t>
  </si>
  <si>
    <t>SALUD Y AMBITO LABORAL</t>
  </si>
  <si>
    <t>FORTALECIMIENTO MEDIANTE LA INSPECCION VIGILANCIA Y CONTROL DE LOS FACTORES DE RIESGOS DE LA SALUD Y DEL AMBIENTE</t>
  </si>
  <si>
    <t>ENFERMEDADES EMERGENTES Y REEMERGENTES  Y DESATENDIDAS</t>
  </si>
  <si>
    <t>ERRADICACIÓN DE LA TUBERCULOSIS EN EL DEPARTAEMNTO DE PUTUMAYO.</t>
  </si>
  <si>
    <t>CONDICIONES Y SITUACIONES ENDEMO-EPIDEMICAS</t>
  </si>
  <si>
    <t>FORTALECIMIENTO DE LA PROMOCIÓN, PREVENCIÓN Y CONTROL DE LAS ENFERMEDADES TRANSMITIDAS POR VECTORES</t>
  </si>
  <si>
    <t xml:space="preserve"> FONDO SECCIONAL DE SALUD (Programas Nal)     </t>
  </si>
  <si>
    <t>INMUNOPREVENIBLES</t>
  </si>
  <si>
    <t>MANTENIMIENTO  LAS COBERTURAS DE VACUNACION  EN  LA POBLACION OBJETO DEL DEPARTAMENTO DEL PUTUMAYO .</t>
  </si>
  <si>
    <t>SALUD PUBLICA EN EMERGENCIAS Y DESASTRES</t>
  </si>
  <si>
    <t>GESTION EN EMERGENCIAS Y DESASTRES</t>
  </si>
  <si>
    <t>APOYO EN LA OPERACIÓN DEL CENTRO REGULADOR DE URGENCIAS Y EMERGENCIAS CRUE DEL DEPARTAMENTO DEL PUTUMAYO</t>
  </si>
  <si>
    <t>37% PARTICIPACION DE LA SALUD LIC. NACIONAL - ASEGURAMIENTO</t>
  </si>
  <si>
    <t>37% PARTICIPACION DE LA SALUD LIC. EXTRANJERO - ASEGURAMIENTO</t>
  </si>
  <si>
    <t>14% PARTICIPACION DE LA SALUD, LIC. EXTRANJERO - ASEGURAMIENTO</t>
  </si>
  <si>
    <t>37%  DERECHO EXPLOTA. MONOPOLIO PCC. E INTROD. LIC. DESTILADOS - LIBRE INVERSION</t>
  </si>
  <si>
    <t>14%  DERECHO EXPLOTA. MONOPOLIO PCC. E INTROD. LIC. DESTILADOS - LIBRE INVERSION</t>
  </si>
  <si>
    <t>GESTIÓN DIFERENCIAL DE POBLACIONES VULNERABLES</t>
  </si>
  <si>
    <t>SALUD INFANTIL Y JUVENIL  EN POBLACIONES VULNERABLES</t>
  </si>
  <si>
    <t>PREVENCION DE LA ENFERMEDADES PREVALENTES DE LA INFANCIA EN LA POBLACION  INFANTIL DEL DEPARTAMENTO</t>
  </si>
  <si>
    <t>SALUD EN POBLACIONES ETNICAS</t>
  </si>
  <si>
    <t>FORTALECIMIENTO DE LA SALUD DE LOS PUEBLOS INDIGENAS DEL PUTUMAYO</t>
  </si>
  <si>
    <t>14% PARTICIPACION DE LA SALUD, LIC. NACIONAL - ASEGURAMIENTO</t>
  </si>
  <si>
    <t>RENDIMIENTO FONDO DE INVERSION SALUD</t>
  </si>
  <si>
    <t>VICTIMAS</t>
  </si>
  <si>
    <t>FORTALECIMIENTO DEL PROGRAMA DE ATENCIÓN PSICOSOCIAL Y SALUD INTEGRAL A VÍCTIMAS DEL CONFLICTO ARMADO PAPSIVI,  E IMPLEMENTAR   ACCIONES ENFOCADAS AL RESTABLECIMIENTO DE LOS DERECHOS, ACCIONES PARA MANTENER LA SALUD Y MINIMIZAR COMPORTAMIENTOS DAÑINOS EN LA POBLACIÓN  VÍCTIMA DE MINAS EN EL DEPARTAMENTO DEL PUTUMAYO.</t>
  </si>
  <si>
    <t>DISCAPACIDAD</t>
  </si>
  <si>
    <t>FORTALECIMIENTO DE ESTRATEGIAS DE REHABILITACIÓN PARA PERSONAS CON DISCAPACIDAD, SU FAMILIA Y COMUNIDAD; Y  FORTALECIMIENTO DEL BANCO DE PRODUCTOS DE APOYO A BENEFICIO DE LAS PERSONAS CON DISCAPACIDAD DEL DEPARTAMENTO DEL PUTUMAYO</t>
  </si>
  <si>
    <t>SALUD Y GENERO</t>
  </si>
  <si>
    <t>IMPLEMENTACIÓN DE ESTRATEGIAS PARA REDUCIR LA INEQUIDAD Y DISCRIMINACION DE GENERO</t>
  </si>
  <si>
    <t>ENVEJECIMIENTO Y VEJEZ</t>
  </si>
  <si>
    <t>FORTALECIMIENTO DE LOS DERECHOS DE LA POBLACIÓN ADULTO MAYOR DEL DEPARTAMENTO Y PROMOCIÓN DEL ENVEJECIMIENTO ACTIVO Y PROGRAMAS</t>
  </si>
  <si>
    <t>FORTALECIMIENTO DE LA AUTORIDAD SANITARIA</t>
  </si>
  <si>
    <t xml:space="preserve">GESTION DE LA SALUD PÚBICA </t>
  </si>
  <si>
    <t>FORTALECIMIENTO DE LA GESTION DE LA SALUD PUBLICA</t>
  </si>
  <si>
    <t>S.G.P. RENDI. SALUD PUBLICA</t>
  </si>
  <si>
    <t>FONDO ROTATORIO DE ESTUPEFACIENTES</t>
  </si>
  <si>
    <t xml:space="preserve">VIGILANCIA EN SALUD PUBLICA </t>
  </si>
  <si>
    <t>FORTALECIMIENTO DE LAS ACCIONES DE VIGILANCIA EPIDEMIOLOGICA Y DE ESTADISTICAS VITALES EN EL DEPARTAMENTO DE PUTUMAYO</t>
  </si>
  <si>
    <t>VIGILANCIA DEL LABORATORIO DE SALUD PUBLICA</t>
  </si>
  <si>
    <t>FORTALECIMIENTO DEL DIAGNOSTICO DE LOS EVENTOS DE INTERES EN SALUD PUBLICA</t>
  </si>
  <si>
    <t xml:space="preserve">APOYO PARA EL ASEGURAMIENTO  EN SALUD Y LA PRESTACION DEL SERVICIO DE SALUD DE LA POBLACION POBRE NO AFILIADA EN EL DEPARTAMENTO DE PUTUMAYO </t>
  </si>
  <si>
    <t>PUTUMAYO INCLUYENTE Y CON EQUIDAD EN SALUD</t>
  </si>
  <si>
    <t xml:space="preserve"> S.G.P. PRESTA. SERV. POBLA. POBRE NO AFILIADA        </t>
  </si>
  <si>
    <t>S.G.P. SUBS. OFE. APOR. PATR.SIN SIT.DE FON.</t>
  </si>
  <si>
    <t>IVA LICORES 75% INVERSION SSF. - ASEGURAMIENTO</t>
  </si>
  <si>
    <t>IVA CERVEZA PRODUCCION NACIONAL. PARA LA SALUD - ASEGURAMIENTO</t>
  </si>
  <si>
    <t>IVA CERVEZA PRODUCCION EXTRANJERA. PARA LA SALUD - ASEGURAMIENTO</t>
  </si>
  <si>
    <t>IMP. CIGARRILLO PROD.  NACIONAL  COMPONENTE ESPECIFICO - ASEGURAMIENTO</t>
  </si>
  <si>
    <t>IMP. CIGARRILLO PROD. NACIONAL ADVALOREM - ASEGURAMIENTO</t>
  </si>
  <si>
    <t>IMP. CIGARRILLO PROD.  EXTRANJERA COMPONENTE ESPECIFICO - ASEGURAMIENTO</t>
  </si>
  <si>
    <t>IMP. CIGARRILLO PROD.  EXTRANJERA COMPONENTE ADVALOREM - ASEGURAMIENTO</t>
  </si>
  <si>
    <t>APUESTAS PERMANENTES O CHANCE - ASEGURAMIENTO</t>
  </si>
  <si>
    <t>APUESTAS PERMANENTES O CHANCE - FUNCIONAMIENTO</t>
  </si>
  <si>
    <t>IMPUESTO A LOTERIAS FORANEAS - ASEGURAMIENTO</t>
  </si>
  <si>
    <t>ETESA-  PREMIOS CADUCOS (NO COBRADOS) - ASEGURAMIENTO</t>
  </si>
  <si>
    <t>COLJUEGOS EICE 75% INVERSION - ASEGURAMIENTO</t>
  </si>
  <si>
    <t>MEJORAMIENTO DE LA CALIDAD DE LA ATENCION DE SALUD EN EL MARCO  DEL SISTEMA OBLIGATORIO DE GARANTIA DE LA CALIDAD SOGCS</t>
  </si>
  <si>
    <t>APOYO A LA PRESTACION DE SERVICIOS DE SALUD A LA POBLACION AFILIADA  AL REGIMEN SUBSIDIADO EN SERVICIOS Y TECNOLOGIAS SIN COBERTURA EN EL POS</t>
  </si>
  <si>
    <t xml:space="preserve">S.G.P.  PRESTA. SERV. POBLA. POBRE NO AFILIADA      </t>
  </si>
  <si>
    <t>S.G.P. RENDI. FINAN. PRES. SERVICIOS.</t>
  </si>
  <si>
    <t>37%   PRODUCCION   NACIOAL.  PARA LA SALUD - PREST. SERV.</t>
  </si>
  <si>
    <t>LICORES 37%   PRODUCCION   EXTRANJERA.  PARA LA SALUD - PREST. SERV.</t>
  </si>
  <si>
    <t>LICORES 37%   PRODUCCION   EXTRANJERA.  PARA LA SALUD - ASEGURAMIENTO</t>
  </si>
  <si>
    <t>LICORES 37%   PRODUCCION   NACIOAL.  PARA LA SALUD - ASEGURAMIENTO</t>
  </si>
  <si>
    <t>IVA   CERVEZA   PRODUCCION  NACIONAL.      PARA LA SALUD - PREST. SERV.</t>
  </si>
  <si>
    <t>IVA CERVEZA PRODUCCION EXTRANJERA. PARA LA SALUD - PREST. SERV</t>
  </si>
  <si>
    <t>37% PARTICIPACION DE LA SALUD LIC. NACIONAL - PREST. SERV.</t>
  </si>
  <si>
    <t>14% PARTICIPACION DE LA SALUD, LIC. NACIONAL - PREST. SERV.</t>
  </si>
  <si>
    <t>37% PARTICIPACION DE LA SALUD LIC. EXTRANJERO - PREST. SERV.</t>
  </si>
  <si>
    <t>14% PARTICIPACION DE LA SALUD, LIC. EXTRANJERO - PREST. SERV.</t>
  </si>
  <si>
    <t xml:space="preserve">FORTALECIMIENTO DE LAS CONDICIONES DE SEGURIDAD Y SALUD LABORAL EN EL DEPARTAMENTO DE PUTUMAYO    </t>
  </si>
  <si>
    <t>SALUD AMBIENTAL</t>
  </si>
  <si>
    <t>INCLUSIÓN SOCIAL PARA EL BUEN VIVIR</t>
  </si>
  <si>
    <t>NUESTRA HERENCIA:  PRIMERA INFANCIA, INFANCIA Y ADOLESCENCIA.</t>
  </si>
  <si>
    <t>PRIMERA INFANCIA CRECIENDO EN AMBIENTES SANOS Y SEGUROS</t>
  </si>
  <si>
    <t>APOYO PARA GARANTIZAR EL DERECHO A LA IDENTIDAD DE NINOS Y NIÑAS EN EL DEPARTAMENTO DEL PUTUMAYO DE ACUERDO A SU CICLO VITAL</t>
  </si>
  <si>
    <t>FAMILIA, ESTADO Y SOCIEDAD UNIDOS POR LA PROTECCION DE NIÑOS, NIÑAS Y ADOLESCENTES</t>
  </si>
  <si>
    <t>APOYO DE ESTRATEGIA DE COMUNICACIÓN Y MOVILIZACIÓN SOCIAL PARA LA ERRADICACIÓN DE TRABAJO INFANTIL</t>
  </si>
  <si>
    <t xml:space="preserve"> APOYO PARA LA CONMEMORACION DE LA NIÑEZ Y RECREACIÓN</t>
  </si>
  <si>
    <t>FORTALECIMIENTO DE LAS MEDIDAS Y ACCIONES DE PREVENCIÓN Y ATENCIÒN DE NIÑOS,NIÑAS, ADOLESCENTES Y JOVENES EN PROCESOS DE RESPONSABILIDAD PENAL</t>
  </si>
  <si>
    <t>FORTALECIMIENTO A PROYECTOS INSTITUCIONALES RECREATIVOS, ARTISTICOS, CULTURALES, AMBIENTALES  Y TECNOLOGICOS PARA EL APROVECHAMIENTO DEL TIEMPO LIBRE Y  FORMACIÓN DE UNA CULTURA AMBIENTAL DIRIGIDA A NIÑOS, NÑAS, ADOLESCENTES Y JOVENES</t>
  </si>
  <si>
    <t>APOYO PARA REALIZAR  PREVENCIÒN DEL RECLUTAMIENTO /UTILIZACION  Y VIOLENCIA SEXUAL DE NIÑOS, NIÑAS Y ADOLESCENTES.</t>
  </si>
  <si>
    <t>NIÑOS, NIÑAS Y ADOLESCENTES, UN COMPROMISO DE ESTADO</t>
  </si>
  <si>
    <t>APOYO A LA   REALIZACIÓN DE LA RENDICIÓN PUBLICA DE CUENTAS DE PRIMERA INFANCIA INFANCIA ADOLESCENCIA Y JUVENTUD.</t>
  </si>
  <si>
    <t>APOYO PARA LA SOCIALIZACIÓN, IMPLEMENTACIÓN, SEGUIMIENTO Y EVALUACIÓN DE LA POLITICA PUBLICA DE INFANCIA Y ADOLESCENCIA.</t>
  </si>
  <si>
    <t xml:space="preserve"> JUVENTUD FUERZA DE TRANSFORMACION  </t>
  </si>
  <si>
    <t>CIUDADANIA JUVENIL</t>
  </si>
  <si>
    <t xml:space="preserve"> APOYO A PROCESOS FORMATIVOS, ORGANIZATIVOS Y CULTURALES JUVENILES EN EL DEPARTAMENTO DEL PUTUMAYO QUE APORTEN A LA CONSTRUCCION DE PAZ.</t>
  </si>
  <si>
    <t xml:space="preserve"> FORMULACION, SEGUIMIENTO Y O CONTROL DE  LA POLITICA PUBLICA DE JUVENTUD</t>
  </si>
  <si>
    <t>PUTUMAYO TERRITORIO DE IGUALDAD Y EQUIDAD DE GENERO.</t>
  </si>
  <si>
    <t>MUJER Y EQUIDAD DE GENERO.</t>
  </si>
  <si>
    <t>APOYO Y FORTALECIMIENTO DE ACCIONES PARA  LA EQUIDAD DE GENERO CON ENFOQUE DIFERENCIAL.</t>
  </si>
  <si>
    <t>APOYO A LA FORMULACION, SEGUIMIENTO Y EVALUACION DE LA POLITICA PUBLICA DE LA MUJER</t>
  </si>
  <si>
    <t>JUNTOS TRANSFORMANDO LA POBLACION EN CONDICIÓN DE DISCAPACIDAD.</t>
  </si>
  <si>
    <t>FORTALECIMIENTO DE  LA GESTION EN DISCAPACIDAD</t>
  </si>
  <si>
    <t>APOYO A LA FORMULACIÓN Y/O ARTICULACIÓN DE LA POLITICA PUBLICA DE DISCAPACIDAD.</t>
  </si>
  <si>
    <t xml:space="preserve"> APOYO Y FORTALECIMIENTO DE ATENCIÓN A LA POBLACIÓN EN SITUACION DE DISCAPACIDAD.</t>
  </si>
  <si>
    <t>MAS AÑOS, MAS SABIDURIA, ATENCION INTEGRAL Y SOCIAL AL ADULTO MAYOR.</t>
  </si>
  <si>
    <t>DIGNIFICACION DEL ENVEJECIMENTO</t>
  </si>
  <si>
    <t>APOYO PARA LA REALIZACIÓN DE ENCUENTROS DE ADULTO MAYOR CON ENFOQUE DIFERENCIAL</t>
  </si>
  <si>
    <t xml:space="preserve">APOYO PARA LA ATENCIÓN INTEGRAL DE ADULTOS MAYORES EN CONDICIÓN DE VULNERABILIDAD </t>
  </si>
  <si>
    <t>ADULTO MAYOR</t>
  </si>
  <si>
    <t>RENDIMIENTO FINANCI  -  ADULTO MAYOR</t>
  </si>
  <si>
    <t>POBLACIÓN CARCELARIA CON INCLUSION SOCIAL.</t>
  </si>
  <si>
    <t>APOYO INTEGAL A LA POBLACION PRIVADA DE SU LIBERTAD</t>
  </si>
  <si>
    <t>APOYO Y FORTALECIMIENTO DE ATENCIÓN DE LA POBLACIÓN PRIVADA DE SU LIBERTAD</t>
  </si>
  <si>
    <t xml:space="preserve"> APOYO A ACTIVIDADES LUDICAS Y DEPORTIVAS DIRIGIDAS A LA POBLACION PRIVADA DE SU LIBERTAD EN EL DEPARTAMENTO DEL PUTUMAYO</t>
  </si>
  <si>
    <t>ETNIAS</t>
  </si>
  <si>
    <t>PERVIVENCIA ETNICA Y CULTURAL</t>
  </si>
  <si>
    <t xml:space="preserve">DERECHOS Y PARTICIPACION DE LOS PUEBLOS INDIGENAS </t>
  </si>
  <si>
    <t xml:space="preserve">FORTALECIMIENTO ORGANIZACIONAL DE LOS PUEBLOS INDIGENAS DEL DEPARTAMENTO DEL PUTUMAYO </t>
  </si>
  <si>
    <t xml:space="preserve">APOYO A LA CARACTERIZACION DE LOS PUEBLOS INDIGENAS DEL DEPARTAMENTO DEL PUTUMAYO </t>
  </si>
  <si>
    <t xml:space="preserve">RECONOCIMIENTO Y PROTECCION ACORDE AL DECENIO INTERNACIONAL  AFRODESCENDIENTE </t>
  </si>
  <si>
    <t xml:space="preserve">APOYO A LA CARACTERIZACION DE LAS COMUNIDADES AFRODESCENDIENTES EN EL DEPARTAMENTO DEL PUTUMAYO </t>
  </si>
  <si>
    <t>FORTALECER EL EMPODERAMIENTO Y LIDERAZGO DE LAS COMUNIDADES AFRODESCENDIENTES DEL DEPARTAMENTO DEL PUTUMAYO</t>
  </si>
  <si>
    <t>PUTUMAYO, DEPORTE, CONVIVENCIA Y PAZ</t>
  </si>
  <si>
    <t xml:space="preserve">DEPORTE , GENERADOR DE  CONVIVENCIA Y PAZ </t>
  </si>
  <si>
    <t xml:space="preserve"> INCLUSION SOCIAL  A TRAVES DE LA PRACTICA DEL DEPORTE,  LA ACTIVIDAD FISICA Y LA RECREACION</t>
  </si>
  <si>
    <t>APORTES PARA LA CAPACITACION Y ACTUALIZACION DE AUTORIDADES DE JUZGAMIENTO DEPORTIVO DEL DEPARTAMENTO DEL PUTUMAYO.</t>
  </si>
  <si>
    <t>APORTES PARA LA CAPACITACION Y FORMACION DE FORMADORES,  DOCENTES DE PREESCOLAR, BASICA Y EDUCACION FISICA DEL DEPARTAMENTO DEL PUTUMAYO</t>
  </si>
  <si>
    <t>APORTES PARA LA REALIZACION DE CAMPEONATOS Y COMPETENCIAS DEL SECTOR COMUNITARIO Y ETNICO DEL DEPARTAMENTO DEL PUTUMAYO</t>
  </si>
  <si>
    <t>APORTES PARA REALIZACION DEL RECONOCIMIENTO, CONMEMORACION Y DESARROLLO DE ACTIVIDADES EN EL MARCO DEL DECENIO INTERNACIONAL  DE LAS COMUNIDADES AFRO DEL DEPARTAMENTO DEL PUTUMAYO</t>
  </si>
  <si>
    <t>FOMENTO DE ACTIVIDADES DEPORTIVAS Y RECREATIVAS DEL DEPORTE SOCIAL COMUNITARIO PARA PERSONAS EN SITUACION DE DISCAPACIDAD</t>
  </si>
  <si>
    <t>APORTES PARA EL INCREMENTO DE LA PRACTICA REGULAR DE LA ACTIVIDAD FISICA EN EL PROGRAMA DE HABITOS Y ESTILOS DE VIDA SALUDABLE. EN EL DEPARTAMENTO DEL PUTUMAYO.</t>
  </si>
  <si>
    <t>APOYO CON ESTIMULOS DE ESTUDIO A DEPORTISTAS DESTACADOS DEL DEPARTAMENTO.</t>
  </si>
  <si>
    <t xml:space="preserve">FOMENTO DEL DEPORTE Y RECREACION PARA LA PRIMERA  INFANCIA, INFANCIA, ADOLESCENCIA, JUVENTUD. </t>
  </si>
  <si>
    <t>APORTES PARA LA REALIZACION DE LOS JUEGOS DEL SECTOR EDUCATIVO: SUPERATE - INTERCOLEGIADOS</t>
  </si>
  <si>
    <t xml:space="preserve">APORTES PARA EL FOMENTO DE ACTIVIDADES RECREATIVAS - DEPORTIVAS Y APROVECHAMIENTO DEL TIEMPO LIBRE PARA LA PRIMERA INFANCIA. INFANCIA, ADOLESCENCIA Y JUVENTUD DEL DEPARTAMENTO DEL PUTUMAYO. </t>
  </si>
  <si>
    <t>APORTES CON ASISTENCIA TECNICA E IMPLEMENTACION DEPORTIVA A LAS ESCUELAS DE FORMACION DEPORTIVA DEL DEPARTAMENTO DEL PUTUMAYO.</t>
  </si>
  <si>
    <t>POSICIONAMIENTO Y LIDERZGO DEPORTIVO DEL DEPARTAMENTO.</t>
  </si>
  <si>
    <t>APORTES PARA LA REALIZACION DE CAMPEONATOS Y COMPETENCIAS DEPARTAMENTALES, REGIONALES,NACIONALES E INTERNACIONALES DEL DEPORTE ASOCIADO Y ADAPTADO DEL DEPARTAMENTO DEL PUTUMAYO</t>
  </si>
  <si>
    <t>el total no coincide por los valores en rojo</t>
  </si>
  <si>
    <t>Revisar los valores tienen tiene formulas</t>
  </si>
  <si>
    <t>PUTUMAYO TERRITORIO DE CULTURA, CONVIVENCIA Y PAZ</t>
  </si>
  <si>
    <t xml:space="preserve">PUTUMAYO,TERRITORIO DE  CULTURA, CONVIVENCIA Y PAZ </t>
  </si>
  <si>
    <t>FORTALECIMIENTO DE LAS INSTANCIAS, ESPACIOS Y PROCESOS DEL SISTEMA DEPARTAMENTAL  DE CULTURA DEL  PUTUMAYO</t>
  </si>
  <si>
    <t xml:space="preserve">SERVICIOS BIBLIOTECARIOS </t>
  </si>
  <si>
    <t xml:space="preserve">APOYO EN LA OPERATIVIDAD,  FUNCIONAMIENTO   Y SOSTENIBILIDAD DE LA RED DEPARTAMENTAL   DE BIBLIOTECAS PÚBLICAS DEL PUTUMAYO </t>
  </si>
  <si>
    <t xml:space="preserve">DESARROLLO DE ACTIVIDADES Y PROGRAMAS DE PROMOCIÓN DE LECTURA Y ESCRITURA EN  EL DEPARTAMENTO DEL PUTUMAYO </t>
  </si>
  <si>
    <t>ESTAMPILLAS DEL ORDEN DEPARTAMENTAL - CULTURA</t>
  </si>
  <si>
    <t xml:space="preserve">CREACIÓN, FORMACIÓN Y DESARROLLO ARTISTICO CULTURAL </t>
  </si>
  <si>
    <t xml:space="preserve">DESARROLLO DE PROCESOS DE FORMACIÓN ARTÍSTICA EN ARTICULACION CON LOS MUNICIPIOS DE PARTAMENTO DEL PUTUMAYO  </t>
  </si>
  <si>
    <t>CAPACITACIÓN EN EMPRENDIMIENTO Y  GESTION CULTURAL  PARA  FORJADORES Y AGENTES CULTURALES   EN EL DEPARTAMENTO DEL PUTUMAYO</t>
  </si>
  <si>
    <t>FOMENTO A EXPRESIONES ARTISTICAS CULTURALES EN EL DEPARTAMENTO DEL PUTUMAYO (CONVOCATORIA ESTIMULOS Y CONCERTACIÓN)</t>
  </si>
  <si>
    <t>APOYO PARA EL FORTALECIMIENTO DE LAS ESCUELAS MUNICIPALES DE MÚSICA EN EL DEPARTAMENTO DEL PUTUMAYO</t>
  </si>
  <si>
    <t xml:space="preserve">DOTACIÓN DE  INSTRUMENTOS, VESTUARIO, MOBILIARIO Y OTROS ELEMENTOS PARA EL FUNCIONAMIENTO DE LOS PROCESOS DE FORMACIÓN EN EL DEPARTAMENTO DEL PUTUMAYO </t>
  </si>
  <si>
    <t xml:space="preserve">APOYO A LA REALIZACIÓN DE EVENTOS, ENCUENTROS, CELEBRACIONES, FESTIVALES, FERIAS Y FIESTAS ARTÍSTICAS Y CULTURALES EN EL DEPARTAMENTO DEL PUTUMAYO </t>
  </si>
  <si>
    <t>APOYO A PROCESOS CULTURAL Y/O ARTÍSTICO  PARA POBLACIÓN EN SITUACIÓN DE DISCAPACIDAD DEL DEPARTAMENTO DEL PUTUMAYO</t>
  </si>
  <si>
    <t>4% IVA TELEFONIA   .   MÓVIL</t>
  </si>
  <si>
    <t xml:space="preserve"> FORTALECIMIENTO DE  PROCESOS DE COMUNICACIÓN  Y LA GENERACION DE  CONTENIDOS CULTURALES A TRAVES DE LOS MEDIOS DE COMUNICACIÓN  EN EL DEPARTAMENTO DEL PUTUMAYO </t>
  </si>
  <si>
    <t>APOYO A LA CIRCULACION DE GRUPOS ARTÍSTICOS Y ARTISTAS DEL DEPARTAMENTO DEL PUTUMAYO  EN  GIRAS CULTURALES</t>
  </si>
  <si>
    <t xml:space="preserve"> DIVERSIDAD Y  PATRIMONIO CULTURAL DE PUTUMAYO  ETNICO Y CAMPESINO</t>
  </si>
  <si>
    <t xml:space="preserve">APOYO A LA PROTECCIÓN, DIFUSIÓN Y VALORACIÓN DEL PATRIMONIO CULTURAL DEL DEPARTAMENTO DEL PUTUMAYO </t>
  </si>
  <si>
    <t xml:space="preserve">DESARROLLO DE ACTIVIDADES DE CAPACITACION, INVESTIGACIÓN E IDENTIFICACIÓN DEL PATRIMONIO CULTURAL DE LAS COMUNIDADES ETNICAS DEL DEPARTAMENTO DEL PUTUMAYO </t>
  </si>
  <si>
    <t xml:space="preserve">PROTECCION Y PROMOCION DE LAS MANIFESTACIONES CULTURALES DE LAS COMUNIDADES ETNICAS  Y CAMPESINAS DEL PUTUMAYO </t>
  </si>
  <si>
    <t xml:space="preserve">DESARROLLO, RECONOCIMIENTO, CONMEMORACION DE ACTIVIDADES EN EL MARCO DEL DECENIO INTERNACIONAL DE LAS COMUNIDAES AFRO DEL DEPARTAMENTO DEL PUTUMAYO </t>
  </si>
  <si>
    <t>SIN NOMBRE</t>
  </si>
  <si>
    <t>GESTION DEL RIESGO</t>
  </si>
  <si>
    <t>GESTION DE RIESGO DE DESASTRES</t>
  </si>
  <si>
    <t>MEDIO AMBIENTE Y CAMBIO CLIMÁTICO</t>
  </si>
  <si>
    <t>CONSERVACION DE LA MADRE TIERRA PARA UN PUTUMAYO VERDE</t>
  </si>
  <si>
    <t>APOYO A LA COFINANCIACION Y/O ADQUISICIÓN  DE ÁREAS DE IMPORTANCIA ESTRATÉGICA QUE ABASTECEN ACUEDUCTOS EN EL DEPARTAMENTO DEL PUTUMAYO.</t>
  </si>
  <si>
    <t>1% MEDIO AMBIENTE.               I.C.L.D.</t>
  </si>
  <si>
    <t>PREPARACION Y MANEJO DE DESASTRES</t>
  </si>
  <si>
    <t>FORMULACIÓN DE PLANES COMUNITARIOS FRENTE A EVENTOS RECURRENTES COMO INUNDACIONES O CRECIENTES SÚBITAS.</t>
  </si>
  <si>
    <t>IMPLEMENTACIÓN DE SISTEMAS DE ALERTA TEMPRANA EN EL DEPARTAMENTO DE PUTUMAYO.</t>
  </si>
  <si>
    <t>APOYO A PROGRAMAS DE REASENTAMIENTOS COLECTIVOS EN EL DEPARTAMENTO DE PUTUMAYO</t>
  </si>
  <si>
    <t>FONDO DE RIESGO ORD-745/2017</t>
  </si>
  <si>
    <t>FORTALECIMIENTO DEL SISTEMA DEPARTAMENTAL Y MUNICIPAlES DE GESTION DE RIESGOS DE DESASTRES</t>
  </si>
  <si>
    <t>FORTALECIMIENTO  DE LOS GRUPOS DE SOCORRO DEL DEPARTAMENTO DE PUTUMAYO</t>
  </si>
  <si>
    <t>IMPLEMENTACIÓN DE LA RED DEPARTAMENTAL DE COMUNICACIONES PARA EMERGENCIAS Y DESASTRES.</t>
  </si>
  <si>
    <t>ASISTENCIA TÉCNICA DEL SISTEMA DEPARTAMENTAL Y MUNICIPALES DE GESTIÓN DE RIESGOS DE DESASTRES.</t>
  </si>
  <si>
    <t>ESTAMPILLA BOMBERIL</t>
  </si>
  <si>
    <t>FONDO DE RIESGO- SIMULACROS ORD 749/2017</t>
  </si>
  <si>
    <t>DOTANDO A LA GENTE, INFRAESTRUCTURA PARA EL BUEN VIVIR.</t>
  </si>
  <si>
    <t>VIAS Y TRANSPORTE</t>
  </si>
  <si>
    <t>INTERVENCIONES A  LA RED DE CARRETERAS DEL DEPARTAMENTO DE PUTUMAYO</t>
  </si>
  <si>
    <t>MEJORAMIENTO DE LA RED DE CARRETERAS  DEL DEPARTAMENTO DE PUTUMAYO</t>
  </si>
  <si>
    <t>APOYO A LA EJECUCION DEL PLAN VIAL REGIONAL ENFOCADO AL FORTALECIMIENTO DE LA RED VIAL SECUNDARIA DEL DEPARTAMENTO DEL PUTUMAYO</t>
  </si>
  <si>
    <t>A.C.P.M.</t>
  </si>
  <si>
    <t>RENDI. FINAN. ACPM</t>
  </si>
  <si>
    <t>MEJORAMIENTO DE LA RED VIAL TERCIARIA DEL DEPARTAMENTO</t>
  </si>
  <si>
    <t>MANTENIMIENTO DE LA RED DE CARRETERAS  DEL  DEPARTAMENTO DE PUTUMAYO</t>
  </si>
  <si>
    <t>MANTENIMIENTO DE LA RED VIAL SECUNDARIA DEL DEPARTAMENTO</t>
  </si>
  <si>
    <t>MANTENIMIENTO DE LA RED VIAL TERCIARIA DEL DEPARTAMENTO</t>
  </si>
  <si>
    <t>MEJORAMIENTO DE LA RED VIAL URBANA DE LOS MUNICIPIOS</t>
  </si>
  <si>
    <t>APOYO AL MEJORAMIENTO DE LA RED VIAL URBANA DE LOS MUNICIPIOS</t>
  </si>
  <si>
    <t>MEJORAMIENTO DE LA RED PÚBLICA DE CAMINOS VEREDALES EN EL DEPARTAMENTO DE PUTUMAYO</t>
  </si>
  <si>
    <t>MEJORAMIENTO DE CAMINOS VEREDALES</t>
  </si>
  <si>
    <t>APOYO AL MEJORAMIENTO DE CAMINOS VEREDALES</t>
  </si>
  <si>
    <t>MEJORAMIENTO DE CAMINOS VEREDALES EN TERRITORIOS ETNICOS</t>
  </si>
  <si>
    <t xml:space="preserve">MEJORAMIENTO DE VIAS Y CAMINOS EN TERRITORIOS ÉTNICOS DE PUTUMAYO </t>
  </si>
  <si>
    <t>INTERVENCIONES A LA INFRAESTRUCTURA FLUVIAL Y AEROPORTUARIA EN EL DEPARTAMENTO DE PUTUMAYO</t>
  </si>
  <si>
    <t>MEJORAMIENTO DE LA INFRAESTRUCTURA FLUVIAL DEL DEPARTAMENTO</t>
  </si>
  <si>
    <t>APOYO AL MEJORAMIENTO DE LA INFRAESTRUCTURA FLUVIAL PARA LOS RIOS NAVEGABLES DEL PUTUMAYO</t>
  </si>
  <si>
    <t>TRANSPORTE MULTIMODAL EFICIENTE</t>
  </si>
  <si>
    <t>APOYO A LA CONSTRUCCIÓN DE  TERMINALES TERRESTRES REGIONALES</t>
  </si>
  <si>
    <t>SERVICIOS PUBLICOS DOMICILIARIOS</t>
  </si>
  <si>
    <t>ENERGÍA</t>
  </si>
  <si>
    <t>ENERGIA DE CALIDAD</t>
  </si>
  <si>
    <t>REMODELACION DE REDES ELÉCTRICAS</t>
  </si>
  <si>
    <t>AGUA Y SANEAMIENTO BÁSICO. PAP-PDA</t>
  </si>
  <si>
    <t>MEJOR INFRAESTRUCTURA DE ACUEDUCTO PARA EL CAMPO Y LAS CIUDADES</t>
  </si>
  <si>
    <t>CONSTRUCCION Y/O OPTIMIZACION DE ACUEDUCTOS EN EL SECTOR URBANO</t>
  </si>
  <si>
    <t>S- G- P. AGUA POTABLE Y S.B.</t>
  </si>
  <si>
    <t>CONSTRUCCION Y/O OPTIMIZACION DE ACUEDUCTOS EN EL SECTOR RURAL</t>
  </si>
  <si>
    <t xml:space="preserve">MEJOR INFRAESTRUCTURA PARA  ALCANTARILLADO PARA  EL CAMPO Y LAS CIUDADES </t>
  </si>
  <si>
    <t>CONSTRUCCION Y/O OPTIMIZACION DE ALCANTARILLADOS EN EL SECTOR URBANO</t>
  </si>
  <si>
    <t>ESTAMPILLAS  - DLLO DEPARTAMENTAL</t>
  </si>
  <si>
    <t>CONSTRUCCION Y/O OPTIMIZACION DE ALCANTARILLADOS EN EL SECTOR RURAL</t>
  </si>
  <si>
    <t>ELECTRIFICACION</t>
  </si>
  <si>
    <t>VIVIENDA</t>
  </si>
  <si>
    <t>VIVIENDA DIGNA PARA LA POBLACION DEL DEPARTAMENTO DEL PUTUMAYO</t>
  </si>
  <si>
    <t xml:space="preserve">MEJORAMIENTO DE VIVIENDA </t>
  </si>
  <si>
    <t>APOYO A PROGRAMAS  DE MEJORAMIENTO PARA VIVIENDA EN EL DEPARTAMENTO DE PUTUMAYO, CON ENFOQUE DIFERENCIAL INTEGRAL</t>
  </si>
  <si>
    <t xml:space="preserve">INFRAESTRUCTURA PARA EL DESARROLLO Y BIENESTAR SOCIAL </t>
  </si>
  <si>
    <t>MONOPOLIO LICORES - 14% PARTICIPACION DE EDUCACION - NACIONAL</t>
  </si>
  <si>
    <t>ESPACIOS PÚBLICOS PARA LA PAZ, LA SEGURIDAD Y LA CONVIVENCIA CIUDADANA.</t>
  </si>
  <si>
    <t>APOYO A LA INFRAESTRUCTURA PARA LA PAZ , LA SEGURIDAD Y LA CONVIVENCIA CIUDADANA EN EL DEPARTAMENTO DE PUTUMAYO.</t>
  </si>
  <si>
    <t>INFRAESTRUCTURA PARA FORTALECER EL TEJIDO SOCIAL</t>
  </si>
  <si>
    <t>INFRAESTRUCTURA DEPORTIVA - RECREATIVA</t>
  </si>
  <si>
    <t>APOYO PARA LA INFRAESTRUCTURA PARA  DEPORTE Y RECREACION EN EL DEPARTAMENTO DEL PUTUMAYO</t>
  </si>
  <si>
    <t>ESTAMPILLA DLLO DEPARTAMENTAL</t>
  </si>
  <si>
    <t xml:space="preserve"> CONSTRUYENDO INFRAESTRUCTURA EDUCATIVA  PARA LA PAZ.</t>
  </si>
  <si>
    <t>APOYO PARA LA INFRAESTRUCTURA DEL SECTOR EDUCATIVO EN EL DEPARTAMENTO DEL PUTUMAYO</t>
  </si>
  <si>
    <t>INFRAESTRUCTURA INSTITUCIONAL</t>
  </si>
  <si>
    <t>FORTALECIMIENTO DE LA INFRAESTRUCTURA DE LAS ZONAS DE FRONTERA..</t>
  </si>
  <si>
    <t>(en blanco)</t>
  </si>
  <si>
    <t>Total general</t>
  </si>
  <si>
    <t>Total</t>
  </si>
  <si>
    <t>Suma de VALOR</t>
  </si>
  <si>
    <t>3% Participacion introduccion y comercializacion de licores Nacionales   -DEPORTE</t>
  </si>
  <si>
    <t>3% Participacion introduccion y comercializacion de licores extranjeras   -DEPORTE</t>
  </si>
  <si>
    <t>3% Derechos de explotación ejercicio del monopolio sobre la producción e introducción de licores destilados</t>
  </si>
  <si>
    <t xml:space="preserve">3% DE PRODUCCIÓN EXTRANJERA PARA DEPORTE VINOS APERITIVOS Y SIMILARES                  </t>
  </si>
  <si>
    <t xml:space="preserve">3% DE PRODUCCIÓN NACIONAL PARA DEPORTE VINOS APERITIVOS Y SIMILARES                  </t>
  </si>
  <si>
    <t>14% Participacion introduccion y comercializacion de licores Nacionales</t>
  </si>
  <si>
    <t xml:space="preserve">SANIDAD ANIMAL Y VEGETAL </t>
  </si>
  <si>
    <t>PUTUMAYO CENTRO DE DESARROLLO ECONOMICO SOSTENIBLE DEL SUR DEL PAIS</t>
  </si>
  <si>
    <t>DESARROLLO MINERO</t>
  </si>
  <si>
    <t xml:space="preserve">DESARROLLO MINERO </t>
  </si>
  <si>
    <t>APOYO A UNIDADES CON BUENAS PRÁCTICAS  Y TRANSFERENCIA DE TECNOLOGÍAS MINERAS PARA MITIGAR LOS PASIVOS AMBIENTALES EN EL DEPARTAMENTO DE PUTUMAYO</t>
  </si>
  <si>
    <t>APOYO A LOS PROCESOS DE LEGALIZACION DE UNIDADES MINERAS ARTESANALES</t>
  </si>
  <si>
    <t>APOYAR EN LA CAPACITACIÓN Y ASISTENCIA TECNICA DE MINEROS EN LEGISLACIÓN MINERO-AMBIENTAL VIGENTE Y EN SISTEMAS ASOCIATIVOS, DE FORMACIÓN EMPRESARIAL,  DE SEGURIDAD INDUSTRIAL, TRANSFORMACIÓN Y COMERCIALIZACIÓN ARTESANAL EN EL DEPARTAMENTO DE PUTUMAYO</t>
  </si>
  <si>
    <t>TURISMO Y PAZ</t>
  </si>
  <si>
    <t>DESARROLLO TURISTICO ESPECIALIZADO Y SOSTENIBLE PARA LA PAZ</t>
  </si>
  <si>
    <t>PROMOCION TURISTICA PARA LA PAZ</t>
  </si>
  <si>
    <t>DIVULGAR, PROMOVER Y CREAR ESTRATEGIAS DE PROMOCIÓN DE TURISMO A NIVEL REGIONAL, NACIONAL E INTERNACIONAL.</t>
  </si>
  <si>
    <t>FORTALECER LAS CAPACIDADES  DE LOS  DESTINOS TURÍSTICOS Y SUS RESPECTIVOS PRESTADORES DE SERVICIOS.  CON ENFOQUE  DE POLITICA INTEGRAL  DIFERENCIAL, EN EL DEPARTAMENTO DE PUTUMAYO</t>
  </si>
  <si>
    <t>DESARROLLO TURISTICO SOSTENIBLE PARA LA PAZ</t>
  </si>
  <si>
    <t>APOYO A LAS INICIATIVAS DE CERTIFICACION DE DESTINOS TURISTICOS SOSTENIBLES.</t>
  </si>
  <si>
    <t xml:space="preserve">DESARROLLO DEL ETNOTURISMO Y TURISMO ESPECIALIZADO </t>
  </si>
  <si>
    <t>APOYO A LOS PROCESOS DE ETNOTURISMO Y TURISMO ESPECIALIZADO COMO APORTE AL DESARROLLO SOSTENIBLE DEL SECTOR</t>
  </si>
  <si>
    <t>FORTALECIMIENTO EMPRESARIAL, EMPRENDIMIENTO, BIOCOMERCIO Y  CON TRABAJO DECENTE.</t>
  </si>
  <si>
    <t>PUTUMAYO EMPRENDEDOR, COMPETITIVO, EMPRESARIAL Y  CON TRABAJO DECENTE</t>
  </si>
  <si>
    <t xml:space="preserve">FORTALECIMIENTO DEL TEJIDO EMPRESARIAL Y DEL EMPRENDIMIENTO E INNOVACION </t>
  </si>
  <si>
    <t>FORTALECIMIENTO DEL TEJIDO EMPRESARIAL CON ENFOQUE  DE POLITICA INTEGRAL DIFERENCIAL EN EL DEPARTAMENTO DE PUTUMAYO</t>
  </si>
  <si>
    <t>FORTALECIMIENTO INSTITUCIONAL PARA LA PRODUCTIVIDAD Y COMPETITIVIDAD</t>
  </si>
  <si>
    <t>FORTALECIMIENTO INSTITUCIONAL PARA LA PRODUCTIVIDAD Y COMPETITIVIDAD CON ENFOQUE DE POLITICA INTEGRAL DIFERENCIAL EN EL DEPARTAMENTO DE PUTUMAYO</t>
  </si>
  <si>
    <t>APOYO AL ACCESO  A MERCADOS NACIONALES E INTERNACIONALES</t>
  </si>
  <si>
    <t>FORTALECIMIENTO DE CAPACIDADES EMPRESARIALES PARA LOGRAR CERTIFICACION DE PROCESOS Y PRODUCTOS EN EL DEPARTAMENTO DE PUTUMAYO</t>
  </si>
  <si>
    <t>FORTALECIMIENTO DE CAPACIDADES DE MERCADEO Y COMERCIALIZACIÓN CON ENFOQUE DIFERECNAIL Y DE ACCESO A MERCADOS DE NIVEL NACIONAL E INTERNACIONAL EN EL DEPARTAMENTO DE PUTUMAYO</t>
  </si>
  <si>
    <t xml:space="preserve"> TRABAJO DECENTE E INCLUYENTE    </t>
  </si>
  <si>
    <t xml:space="preserve">FORTALECIMIENTO AL TRABAJO DECENTE E INCLUYENTE EN EL DEPARTAMENTO DE PUTUMAYO. </t>
  </si>
  <si>
    <t>AGROPECUARIO</t>
  </si>
  <si>
    <t>ALIANZAS PRODUCTIVAS PARA LA TRASNFORMACION DEL  CAMPO</t>
  </si>
  <si>
    <t xml:space="preserve">ALIANZAS PRODUCTIVAS PARA EL CAMPO </t>
  </si>
  <si>
    <t>APOYO A ALIANZAS PARA LA PRODUCCION, TRANSFORMACION Y COMERCIALIZACION DE ESPECIES AGRICOLAS, PECUARIAS, PISCICOLAS, FORESTALES Y PROMISORIAS,  LOCALES Y REGIONALES</t>
  </si>
  <si>
    <t>MUJER  RURAL  PARA  LA  TRASNFORMACION DEL CAMPO</t>
  </si>
  <si>
    <t xml:space="preserve">MUJER RURAL </t>
  </si>
  <si>
    <t>FORTALECIMIENTO DE INICIATIVAS PRODUCTIVAS SOSTENIBLES  PARA LA MUJER RURAL EN EL DEPARTAMENTO DE PUTUMAYO</t>
  </si>
  <si>
    <t>ASISTENCIA TÉCNICA AGROPECUARIA</t>
  </si>
  <si>
    <t xml:space="preserve">FORTALECIMIENTO DE LA ASISTENCIA TECNICA  AGROPECUARIA DE LOS TRECE (13) MUNICIPIOS DEL DEPARTAMENTO DE PUTUMAYO. </t>
  </si>
  <si>
    <t>DESARROLLO AGROPECUARIO PRODUCTIVO AMAZONICO</t>
  </si>
  <si>
    <t>DESARROLLO AGRO PRODUCTIVO AMAZÓNICO SOSTENIBLE</t>
  </si>
  <si>
    <t>APOYO PARA EL FORTALECIMIENTO DE SISTEMAS PRODUCTIVOS AMAZONICOS EN EL DEPARTAMENTO DEL PUTUMAYO</t>
  </si>
  <si>
    <t>GOBERNANZA Y DESARROLLO CULTURAL RURAL</t>
  </si>
  <si>
    <t xml:space="preserve"> GOBERNANZA Y DESARROLLO CULTURAL RURAL </t>
  </si>
  <si>
    <t>APOYO AL  FORTALECIMIENTO  DE  LAS  INTANCIAS DE PARTICIPACION , CONSEA, CMDR ,FERIAS AGROPECUARIAS Y DIA DEL CAMPESINO .</t>
  </si>
  <si>
    <t>SEGURIDAD Y SOBERANIA ALIMENTARIA</t>
  </si>
  <si>
    <t xml:space="preserve"> SEGURIDAD, SOBERANIA Y AUTONOMIA ALIMENTARIA  PARA  COMUNIADES CAMPESINAS</t>
  </si>
  <si>
    <t>FORTALECIMIENTO DE SEGURIDAD ALIMENTARIA CON COMUNIDADES RURALES EN EL DEPARTAMENTO DE PUTUMAYO</t>
  </si>
  <si>
    <t>INCLUSION SOCIAL RURAL</t>
  </si>
  <si>
    <t xml:space="preserve"> INCLUSION SOCIAL RURAL </t>
  </si>
  <si>
    <t>FORTALECIMIENTO A PROYECTOS PRODUCTIVOS SOSTENIBLES ORIENTADOS HACIA LA POBLACION: JOVEN, ADULTO MAYOR, POBLACION VICTIMA, PERSONAS EN CONDICION DE DISCAPACIDAD, DESMOVILIZADOS DEL DEPARTAMENTO DEL PUTUMAYO</t>
  </si>
  <si>
    <t xml:space="preserve"> SANIDAD ANIMAL </t>
  </si>
  <si>
    <t>APOYO PARA EL FORTALECIMIENTO DEL PROGRAMA DE SANIDAD ANIMAL EN EL DEPARTAMENTO DEL PUTUMAYO</t>
  </si>
  <si>
    <t xml:space="preserve"> SEGURIDAD, SOBERANIA Y AUTONOMIA ALIMENTARIA  PARA GRUPOS ETNICOS</t>
  </si>
  <si>
    <t xml:space="preserve">FORTALECIMIENTO DE  SEGURIDAD ALIMENTARIA CON COMUNIADES  ETNICAS EN EL DEPARTAMENTO DE PUTUMAYO </t>
  </si>
  <si>
    <t>OJO</t>
  </si>
  <si>
    <t>DEGULLO DE GANADO MAYOR</t>
  </si>
  <si>
    <t>CUIDADO AMBIENTAL Y EQUILIBRIO ECOLOGICO</t>
  </si>
  <si>
    <t>COSERVACION Y RECUPERCION DE RECURSOS NATURALES ANDINO AMAZÓNICOS</t>
  </si>
  <si>
    <t>VALOR SUBPROGRAMA</t>
  </si>
  <si>
    <t>TOTAL SUBPROGRAMA</t>
  </si>
  <si>
    <t>REND FIN ESTAMPILLA DLLO FRONTERIZO</t>
  </si>
  <si>
    <t>REND FIN   DLLO DEPARTAMENTAL</t>
  </si>
  <si>
    <t>REND FIN FONDO DE INVERSION SALUD</t>
  </si>
  <si>
    <t>REND FIN  -ESTAMPILLA  ADULTO MAYOR</t>
  </si>
  <si>
    <t>REND FIN  ACPM</t>
  </si>
  <si>
    <t>REND FIN   DLLO  ELECTRIFICACION</t>
  </si>
  <si>
    <t>TOTAL GASTOS DE INVERSION</t>
  </si>
  <si>
    <t>75% control del juego ilegal chance</t>
  </si>
  <si>
    <t>COLECTIVIDAD Y ASOCIATIVIDAD CIUDADANA</t>
  </si>
  <si>
    <t>FORTALECIMIENTO DE LAS ORGANIZACIONES SOCIALES, COMUNITARIAS Y RELIGIOSAS DE LIBRE CULTO</t>
  </si>
  <si>
    <t>PLAN OPERATIVO ANUAL DE INVERSIONES  VIGENCIA FISCAL 2019</t>
  </si>
  <si>
    <t>REPUBLICA DE COLOMBIA</t>
  </si>
  <si>
    <t>GOBERNACION DE PUTUMAYO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</si>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</sst>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#,##0.00\ &quot;Pts&quot;;[Red]\-#,##0.00\ &quot;Pts&quot;"/>
    <numFmt numFmtId="166" formatCode="_-* #,##0.00\ &quot;Pts&quot;_-;\-* #,##0.00\ &quot;Pts&quot;_-;_-* &quot;-&quot;??\ &quot;Pts&quot;_-;_-@_-"/>
    <numFmt numFmtId="167" formatCode="_-* #,##0.00\ _P_t_s_-;\-* #,##0.00\ _P_t_s_-;_-* &quot;-&quot;??\ _P_t_s_-;_-@_-"/>
    <numFmt numFmtId="168" formatCode="_ * #,##0.00_ ;_ * \-#,##0.00_ ;_ * &quot;-&quot;??_ ;_ 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b/>
      <sz val="8"/>
      <color theme="1"/>
      <name val="Garamond"/>
      <family val="1"/>
    </font>
    <font>
      <sz val="8"/>
      <name val="Garamond"/>
      <family val="1"/>
    </font>
    <font>
      <sz val="8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3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167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3" borderId="4" applyNumberFormat="0" applyFont="0" applyAlignment="0" applyProtection="0"/>
    <xf numFmtId="168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22" fillId="24" borderId="10" xfId="1" applyFont="1" applyFill="1" applyBorder="1" applyAlignment="1">
      <alignment vertical="center" wrapText="1"/>
    </xf>
    <xf numFmtId="0" fontId="2" fillId="25" borderId="0" xfId="0" applyFont="1" applyFill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22" fillId="24" borderId="0" xfId="1" applyFont="1" applyFill="1" applyBorder="1" applyAlignment="1">
      <alignment horizontal="left" vertical="center" wrapText="1"/>
    </xf>
    <xf numFmtId="0" fontId="22" fillId="24" borderId="18" xfId="1" applyFont="1" applyFill="1" applyBorder="1" applyAlignment="1">
      <alignment horizontal="left" vertical="center" wrapText="1"/>
    </xf>
    <xf numFmtId="0" fontId="22" fillId="24" borderId="18" xfId="1" applyFont="1" applyFill="1" applyBorder="1" applyAlignment="1">
      <alignment horizontal="center" vertical="center" wrapText="1"/>
    </xf>
    <xf numFmtId="0" fontId="22" fillId="24" borderId="9" xfId="1" applyFont="1" applyFill="1" applyBorder="1" applyAlignment="1">
      <alignment horizontal="left" vertical="center" wrapText="1"/>
    </xf>
    <xf numFmtId="4" fontId="0" fillId="0" borderId="12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justify" vertic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4" fontId="21" fillId="0" borderId="9" xfId="55" applyNumberFormat="1" applyFont="1" applyFill="1" applyBorder="1" applyAlignment="1">
      <alignment horizontal="center" vertical="center" wrapText="1"/>
    </xf>
    <xf numFmtId="4" fontId="2" fillId="25" borderId="0" xfId="0" applyNumberFormat="1" applyFont="1" applyFill="1" applyAlignment="1">
      <alignment horizontal="center" vertical="center"/>
    </xf>
    <xf numFmtId="0" fontId="22" fillId="24" borderId="10" xfId="1" applyFont="1" applyFill="1" applyBorder="1" applyAlignment="1">
      <alignment horizontal="center" vertical="center" wrapText="1"/>
    </xf>
    <xf numFmtId="0" fontId="22" fillId="24" borderId="12" xfId="1" applyFont="1" applyFill="1" applyBorder="1" applyAlignment="1">
      <alignment horizontal="left" vertical="center" wrapText="1"/>
    </xf>
    <xf numFmtId="0" fontId="22" fillId="24" borderId="10" xfId="1" applyFont="1" applyFill="1" applyBorder="1" applyAlignment="1">
      <alignment horizontal="left" vertical="center" wrapText="1"/>
    </xf>
    <xf numFmtId="0" fontId="22" fillId="24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2" fillId="24" borderId="11" xfId="1" applyFont="1" applyFill="1" applyBorder="1" applyAlignment="1">
      <alignment horizontal="left" vertical="center" wrapText="1"/>
    </xf>
    <xf numFmtId="0" fontId="22" fillId="24" borderId="12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justify" vertical="center" wrapText="1"/>
    </xf>
    <xf numFmtId="0" fontId="22" fillId="24" borderId="9" xfId="1" applyFont="1" applyFill="1" applyBorder="1" applyAlignment="1">
      <alignment horizontal="center" vertical="center" wrapText="1"/>
    </xf>
    <xf numFmtId="0" fontId="22" fillId="24" borderId="9" xfId="1" applyFont="1" applyFill="1" applyBorder="1" applyAlignment="1">
      <alignment vertical="center" wrapText="1"/>
    </xf>
    <xf numFmtId="0" fontId="22" fillId="24" borderId="17" xfId="1" applyFont="1" applyFill="1" applyBorder="1" applyAlignment="1">
      <alignment horizontal="center" vertical="center" wrapText="1"/>
    </xf>
    <xf numFmtId="0" fontId="22" fillId="24" borderId="11" xfId="1" applyFont="1" applyFill="1" applyBorder="1" applyAlignment="1">
      <alignment horizontal="center" vertical="center" wrapText="1"/>
    </xf>
    <xf numFmtId="0" fontId="2" fillId="25" borderId="0" xfId="0" applyFont="1" applyFill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22" fillId="24" borderId="15" xfId="1" applyFont="1" applyFill="1" applyBorder="1" applyAlignment="1">
      <alignment horizontal="center" vertical="center" wrapText="1"/>
    </xf>
    <xf numFmtId="0" fontId="0" fillId="26" borderId="9" xfId="0" applyFill="1" applyBorder="1" applyAlignment="1">
      <alignment horizontal="center" wrapText="1"/>
    </xf>
    <xf numFmtId="0" fontId="22" fillId="24" borderId="15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0" xfId="0" applyBorder="1" applyAlignment="1">
      <alignment horizontal="center" wrapText="1"/>
    </xf>
    <xf numFmtId="0" fontId="22" fillId="24" borderId="17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22" fillId="24" borderId="9" xfId="1" applyFont="1" applyFill="1" applyBorder="1" applyAlignment="1">
      <alignment horizontal="left" vertical="center" wrapText="1"/>
    </xf>
    <xf numFmtId="0" fontId="3" fillId="0" borderId="12" xfId="1" applyBorder="1" applyAlignment="1">
      <alignment vertical="center" wrapText="1"/>
    </xf>
    <xf numFmtId="0" fontId="3" fillId="0" borderId="9" xfId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pivotButton="1"/>
    <xf numFmtId="164" fontId="0" fillId="0" borderId="0" xfId="81" applyFont="1"/>
    <xf numFmtId="4" fontId="23" fillId="0" borderId="9" xfId="0" applyNumberFormat="1" applyFont="1" applyBorder="1" applyAlignment="1">
      <alignment horizontal="center" vertical="center"/>
    </xf>
    <xf numFmtId="164" fontId="0" fillId="0" borderId="9" xfId="8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22" fillId="27" borderId="9" xfId="1" applyFont="1" applyFill="1" applyBorder="1" applyAlignment="1">
      <alignment vertical="center" wrapText="1"/>
    </xf>
    <xf numFmtId="0" fontId="0" fillId="27" borderId="0" xfId="0" applyFill="1" applyAlignment="1">
      <alignment horizontal="justify" vertical="center" wrapText="1"/>
    </xf>
    <xf numFmtId="0" fontId="0" fillId="27" borderId="0" xfId="0" applyFill="1" applyAlignment="1">
      <alignment horizontal="center" wrapText="1"/>
    </xf>
    <xf numFmtId="4" fontId="0" fillId="27" borderId="0" xfId="0" applyNumberFormat="1" applyFill="1" applyAlignment="1">
      <alignment horizontal="center" vertical="center"/>
    </xf>
    <xf numFmtId="4" fontId="0" fillId="28" borderId="9" xfId="0" applyNumberFormat="1" applyFill="1" applyBorder="1" applyAlignment="1">
      <alignment horizontal="center" vertical="center"/>
    </xf>
    <xf numFmtId="164" fontId="0" fillId="28" borderId="0" xfId="81" applyFont="1" applyFill="1"/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horizontal="center" wrapText="1"/>
    </xf>
    <xf numFmtId="4" fontId="0" fillId="0" borderId="0" xfId="0" applyNumberFormat="1" applyFill="1" applyAlignment="1">
      <alignment horizontal="center" vertical="center"/>
    </xf>
    <xf numFmtId="167" fontId="25" fillId="0" borderId="9" xfId="55" applyFont="1" applyFill="1" applyBorder="1" applyAlignment="1">
      <alignment horizontal="right" vertical="center" wrapText="1"/>
    </xf>
    <xf numFmtId="0" fontId="26" fillId="0" borderId="0" xfId="0" applyFont="1" applyFill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 wrapText="1"/>
    </xf>
    <xf numFmtId="0" fontId="21" fillId="0" borderId="20" xfId="0" applyFont="1" applyFill="1" applyBorder="1" applyAlignment="1">
      <alignment horizontal="justify" vertical="center" wrapText="1"/>
    </xf>
    <xf numFmtId="0" fontId="21" fillId="0" borderId="21" xfId="0" applyFont="1" applyFill="1" applyBorder="1" applyAlignment="1">
      <alignment horizontal="justify" vertical="center" wrapText="1"/>
    </xf>
    <xf numFmtId="0" fontId="3" fillId="30" borderId="0" xfId="1" applyNumberFormat="1" applyFill="1" applyBorder="1" applyAlignment="1">
      <alignment horizontal="left"/>
    </xf>
    <xf numFmtId="0" fontId="0" fillId="30" borderId="0" xfId="0" applyFill="1" applyAlignment="1">
      <alignment horizontal="justify" vertical="center" wrapText="1"/>
    </xf>
    <xf numFmtId="0" fontId="0" fillId="30" borderId="0" xfId="0" applyFill="1" applyAlignment="1">
      <alignment horizontal="center" wrapText="1"/>
    </xf>
    <xf numFmtId="4" fontId="0" fillId="30" borderId="0" xfId="0" applyNumberFormat="1" applyFill="1" applyAlignment="1">
      <alignment horizontal="center" vertical="center"/>
    </xf>
    <xf numFmtId="0" fontId="3" fillId="27" borderId="0" xfId="1" applyFill="1" applyBorder="1" applyAlignment="1">
      <alignment horizontal="left"/>
    </xf>
    <xf numFmtId="0" fontId="4" fillId="27" borderId="18" xfId="1" applyFont="1" applyFill="1" applyBorder="1" applyAlignment="1">
      <alignment horizontal="left"/>
    </xf>
    <xf numFmtId="0" fontId="3" fillId="27" borderId="18" xfId="1" applyFill="1" applyBorder="1" applyAlignment="1">
      <alignment horizontal="left"/>
    </xf>
    <xf numFmtId="0" fontId="22" fillId="27" borderId="12" xfId="1" applyFont="1" applyFill="1" applyBorder="1" applyAlignment="1">
      <alignment vertical="center" wrapText="1"/>
    </xf>
    <xf numFmtId="0" fontId="22" fillId="31" borderId="9" xfId="1" applyFont="1" applyFill="1" applyBorder="1" applyAlignment="1">
      <alignment vertical="center" wrapText="1"/>
    </xf>
    <xf numFmtId="0" fontId="3" fillId="31" borderId="0" xfId="1" applyFill="1" applyBorder="1" applyAlignment="1">
      <alignment horizontal="left"/>
    </xf>
    <xf numFmtId="0" fontId="4" fillId="31" borderId="0" xfId="1" applyFont="1" applyFill="1" applyBorder="1" applyAlignment="1">
      <alignment horizontal="left"/>
    </xf>
    <xf numFmtId="0" fontId="0" fillId="31" borderId="0" xfId="0" applyFill="1" applyAlignment="1">
      <alignment horizontal="justify" vertical="center" wrapText="1"/>
    </xf>
    <xf numFmtId="0" fontId="0" fillId="31" borderId="0" xfId="0" applyFill="1" applyAlignment="1">
      <alignment horizontal="center" wrapText="1"/>
    </xf>
    <xf numFmtId="4" fontId="0" fillId="31" borderId="0" xfId="0" applyNumberFormat="1" applyFill="1" applyAlignment="1">
      <alignment horizontal="center" vertical="center"/>
    </xf>
    <xf numFmtId="0" fontId="22" fillId="31" borderId="12" xfId="1" applyFont="1" applyFill="1" applyBorder="1" applyAlignment="1">
      <alignment vertical="center" wrapText="1"/>
    </xf>
    <xf numFmtId="0" fontId="21" fillId="31" borderId="20" xfId="56" applyFont="1" applyFill="1" applyBorder="1" applyAlignment="1">
      <alignment horizontal="left" vertical="center" wrapText="1"/>
    </xf>
    <xf numFmtId="0" fontId="21" fillId="31" borderId="19" xfId="56" applyFont="1" applyFill="1" applyBorder="1" applyAlignment="1">
      <alignment horizontal="left" vertical="center" wrapText="1"/>
    </xf>
    <xf numFmtId="0" fontId="21" fillId="31" borderId="19" xfId="56" applyFont="1" applyFill="1" applyBorder="1" applyAlignment="1">
      <alignment horizontal="justify" vertical="center" wrapText="1"/>
    </xf>
    <xf numFmtId="0" fontId="21" fillId="31" borderId="10" xfId="56" applyFont="1" applyFill="1" applyBorder="1" applyAlignment="1">
      <alignment horizontal="left" vertical="center" wrapText="1"/>
    </xf>
    <xf numFmtId="0" fontId="21" fillId="31" borderId="10" xfId="56" applyFont="1" applyFill="1" applyBorder="1" applyAlignment="1">
      <alignment vertical="center" wrapText="1"/>
    </xf>
    <xf numFmtId="0" fontId="21" fillId="31" borderId="0" xfId="0" applyFont="1" applyFill="1" applyBorder="1" applyAlignment="1">
      <alignment horizontal="justify" vertical="center" wrapText="1"/>
    </xf>
    <xf numFmtId="0" fontId="22" fillId="29" borderId="9" xfId="1" applyFont="1" applyFill="1" applyBorder="1" applyAlignment="1">
      <alignment vertical="center" wrapText="1"/>
    </xf>
    <xf numFmtId="0" fontId="3" fillId="29" borderId="0" xfId="1" applyFill="1" applyBorder="1" applyAlignment="1"/>
    <xf numFmtId="0" fontId="4" fillId="29" borderId="16" xfId="1" applyFont="1" applyFill="1" applyBorder="1" applyAlignment="1"/>
    <xf numFmtId="0" fontId="3" fillId="29" borderId="16" xfId="1" applyFill="1" applyBorder="1" applyAlignment="1"/>
    <xf numFmtId="0" fontId="0" fillId="29" borderId="13" xfId="0" applyFill="1" applyBorder="1" applyAlignment="1">
      <alignment horizontal="left"/>
    </xf>
    <xf numFmtId="0" fontId="22" fillId="29" borderId="10" xfId="1" applyFont="1" applyFill="1" applyBorder="1" applyAlignment="1">
      <alignment vertical="center" wrapText="1"/>
    </xf>
    <xf numFmtId="0" fontId="0" fillId="29" borderId="0" xfId="0" applyFill="1" applyAlignment="1">
      <alignment horizontal="justify" vertical="center" wrapText="1"/>
    </xf>
    <xf numFmtId="0" fontId="0" fillId="29" borderId="0" xfId="0" applyFill="1" applyAlignment="1">
      <alignment horizontal="center" wrapText="1"/>
    </xf>
    <xf numFmtId="4" fontId="0" fillId="29" borderId="0" xfId="0" applyNumberFormat="1" applyFill="1" applyAlignment="1">
      <alignment horizontal="center" vertical="center"/>
    </xf>
    <xf numFmtId="0" fontId="22" fillId="29" borderId="11" xfId="1" applyFont="1" applyFill="1" applyBorder="1" applyAlignment="1">
      <alignment vertical="center" wrapText="1"/>
    </xf>
    <xf numFmtId="0" fontId="21" fillId="29" borderId="9" xfId="0" applyFont="1" applyFill="1" applyBorder="1" applyAlignment="1">
      <alignment horizontal="justify" vertical="center" wrapText="1"/>
    </xf>
    <xf numFmtId="0" fontId="21" fillId="29" borderId="10" xfId="0" applyFont="1" applyFill="1" applyBorder="1" applyAlignment="1">
      <alignment horizontal="justify" vertical="center" wrapText="1"/>
    </xf>
    <xf numFmtId="0" fontId="21" fillId="29" borderId="11" xfId="0" applyFont="1" applyFill="1" applyBorder="1" applyAlignment="1">
      <alignment horizontal="justify" vertical="center" wrapText="1"/>
    </xf>
    <xf numFmtId="4" fontId="0" fillId="0" borderId="9" xfId="0" applyNumberFormat="1" applyFill="1" applyBorder="1" applyAlignment="1">
      <alignment horizontal="center" vertical="center"/>
    </xf>
    <xf numFmtId="164" fontId="0" fillId="0" borderId="0" xfId="81" applyFont="1" applyAlignment="1">
      <alignment horizontal="center" vertical="center"/>
    </xf>
    <xf numFmtId="0" fontId="2" fillId="32" borderId="0" xfId="0" applyFont="1" applyFill="1" applyAlignment="1">
      <alignment horizontal="center"/>
    </xf>
    <xf numFmtId="0" fontId="2" fillId="32" borderId="0" xfId="0" applyFont="1" applyFill="1" applyAlignment="1">
      <alignment horizontal="center" wrapText="1"/>
    </xf>
    <xf numFmtId="164" fontId="2" fillId="32" borderId="0" xfId="81" applyFont="1" applyFill="1" applyAlignment="1">
      <alignment horizontal="center" vertical="center"/>
    </xf>
    <xf numFmtId="164" fontId="3" fillId="27" borderId="0" xfId="81" applyFont="1" applyFill="1" applyBorder="1" applyAlignment="1">
      <alignment horizontal="left"/>
    </xf>
    <xf numFmtId="164" fontId="3" fillId="31" borderId="0" xfId="81" applyFont="1" applyFill="1" applyBorder="1" applyAlignment="1">
      <alignment horizontal="left"/>
    </xf>
    <xf numFmtId="164" fontId="3" fillId="29" borderId="0" xfId="81" applyFont="1" applyFill="1" applyBorder="1" applyAlignment="1"/>
    <xf numFmtId="164" fontId="0" fillId="0" borderId="12" xfId="81" applyFont="1" applyBorder="1" applyAlignment="1">
      <alignment horizontal="center" vertical="center"/>
    </xf>
    <xf numFmtId="164" fontId="3" fillId="27" borderId="18" xfId="81" applyFont="1" applyFill="1" applyBorder="1" applyAlignment="1">
      <alignment horizontal="left"/>
    </xf>
    <xf numFmtId="164" fontId="3" fillId="29" borderId="16" xfId="81" applyFont="1" applyFill="1" applyBorder="1" applyAlignment="1"/>
    <xf numFmtId="164" fontId="0" fillId="29" borderId="13" xfId="81" applyFont="1" applyFill="1" applyBorder="1" applyAlignment="1">
      <alignment horizontal="left"/>
    </xf>
    <xf numFmtId="164" fontId="0" fillId="0" borderId="9" xfId="81" applyFont="1" applyBorder="1" applyAlignment="1">
      <alignment horizontal="center" vertical="center" wrapText="1"/>
    </xf>
    <xf numFmtId="164" fontId="0" fillId="27" borderId="0" xfId="81" applyFont="1" applyFill="1" applyAlignment="1">
      <alignment horizontal="center" vertical="center"/>
    </xf>
    <xf numFmtId="164" fontId="0" fillId="31" borderId="0" xfId="81" applyFont="1" applyFill="1" applyAlignment="1">
      <alignment horizontal="center" vertical="center"/>
    </xf>
    <xf numFmtId="164" fontId="0" fillId="29" borderId="0" xfId="81" applyFont="1" applyFill="1" applyAlignment="1">
      <alignment horizontal="center" vertical="center"/>
    </xf>
    <xf numFmtId="164" fontId="21" fillId="0" borderId="9" xfId="81" applyFont="1" applyFill="1" applyBorder="1" applyAlignment="1">
      <alignment horizontal="center" vertical="center" wrapText="1"/>
    </xf>
    <xf numFmtId="164" fontId="0" fillId="28" borderId="9" xfId="81" applyFont="1" applyFill="1" applyBorder="1" applyAlignment="1">
      <alignment horizontal="center" vertical="center"/>
    </xf>
    <xf numFmtId="164" fontId="23" fillId="0" borderId="9" xfId="81" applyFont="1" applyBorder="1" applyAlignment="1">
      <alignment horizontal="center" vertical="center"/>
    </xf>
    <xf numFmtId="164" fontId="24" fillId="0" borderId="9" xfId="81" applyFont="1" applyBorder="1" applyAlignment="1">
      <alignment horizontal="center" vertical="center"/>
    </xf>
    <xf numFmtId="164" fontId="0" fillId="0" borderId="9" xfId="81" applyFont="1" applyFill="1" applyBorder="1" applyAlignment="1">
      <alignment horizontal="center" vertical="center"/>
    </xf>
    <xf numFmtId="164" fontId="25" fillId="0" borderId="9" xfId="81" applyFont="1" applyFill="1" applyBorder="1" applyAlignment="1">
      <alignment horizontal="right" vertical="center" wrapText="1"/>
    </xf>
    <xf numFmtId="164" fontId="0" fillId="0" borderId="0" xfId="81" applyFont="1" applyFill="1" applyAlignment="1">
      <alignment horizontal="center" vertical="center"/>
    </xf>
    <xf numFmtId="164" fontId="0" fillId="0" borderId="10" xfId="81" applyFont="1" applyBorder="1" applyAlignment="1">
      <alignment horizontal="center" vertical="center"/>
    </xf>
    <xf numFmtId="0" fontId="22" fillId="30" borderId="9" xfId="1" applyFont="1" applyFill="1" applyBorder="1" applyAlignment="1">
      <alignment vertical="center" wrapText="1"/>
    </xf>
    <xf numFmtId="164" fontId="0" fillId="30" borderId="0" xfId="81" applyFont="1" applyFill="1" applyAlignment="1">
      <alignment horizontal="center" vertical="center"/>
    </xf>
    <xf numFmtId="164" fontId="3" fillId="30" borderId="0" xfId="81" applyFont="1" applyFill="1" applyBorder="1" applyAlignment="1">
      <alignment horizontal="left"/>
    </xf>
    <xf numFmtId="0" fontId="0" fillId="0" borderId="11" xfId="0" applyBorder="1" applyAlignment="1">
      <alignment vertical="center" wrapText="1"/>
    </xf>
    <xf numFmtId="0" fontId="0" fillId="27" borderId="9" xfId="0" applyFill="1" applyBorder="1" applyAlignment="1">
      <alignment horizontal="center" wrapText="1"/>
    </xf>
    <xf numFmtId="164" fontId="0" fillId="27" borderId="9" xfId="81" applyFont="1" applyFill="1" applyBorder="1" applyAlignment="1">
      <alignment horizontal="center" vertical="center"/>
    </xf>
    <xf numFmtId="0" fontId="0" fillId="31" borderId="9" xfId="0" applyFill="1" applyBorder="1" applyAlignment="1">
      <alignment horizontal="center" wrapText="1"/>
    </xf>
    <xf numFmtId="164" fontId="0" fillId="31" borderId="9" xfId="8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/>
    </xf>
    <xf numFmtId="0" fontId="28" fillId="0" borderId="0" xfId="0" applyFont="1"/>
    <xf numFmtId="164" fontId="28" fillId="0" borderId="0" xfId="81" applyFont="1"/>
    <xf numFmtId="4" fontId="28" fillId="0" borderId="0" xfId="0" applyNumberFormat="1" applyFont="1"/>
    <xf numFmtId="0" fontId="29" fillId="0" borderId="9" xfId="1" applyFont="1" applyFill="1" applyBorder="1" applyAlignment="1">
      <alignment vertical="center" wrapText="1"/>
    </xf>
    <xf numFmtId="0" fontId="30" fillId="0" borderId="9" xfId="1" applyNumberFormat="1" applyFont="1" applyFill="1" applyBorder="1" applyAlignment="1">
      <alignment horizontal="left"/>
    </xf>
    <xf numFmtId="164" fontId="30" fillId="0" borderId="9" xfId="81" applyFont="1" applyFill="1" applyBorder="1" applyAlignment="1">
      <alignment horizontal="left"/>
    </xf>
    <xf numFmtId="0" fontId="30" fillId="0" borderId="9" xfId="1" applyFont="1" applyFill="1" applyBorder="1" applyAlignment="1">
      <alignment horizontal="left"/>
    </xf>
    <xf numFmtId="164" fontId="30" fillId="0" borderId="9" xfId="81" applyFont="1" applyFill="1" applyBorder="1" applyAlignment="1"/>
    <xf numFmtId="0" fontId="28" fillId="0" borderId="9" xfId="0" applyFont="1" applyFill="1" applyBorder="1" applyAlignment="1">
      <alignment horizontal="justify" vertical="center" wrapText="1"/>
    </xf>
    <xf numFmtId="0" fontId="28" fillId="0" borderId="9" xfId="0" applyFont="1" applyFill="1" applyBorder="1" applyAlignment="1">
      <alignment horizontal="left"/>
    </xf>
    <xf numFmtId="164" fontId="28" fillId="0" borderId="0" xfId="0" applyNumberFormat="1" applyFont="1"/>
    <xf numFmtId="164" fontId="28" fillId="28" borderId="0" xfId="81" applyFont="1" applyFill="1"/>
    <xf numFmtId="4" fontId="28" fillId="0" borderId="0" xfId="0" applyNumberFormat="1" applyFont="1" applyAlignment="1">
      <alignment horizontal="center" vertical="center"/>
    </xf>
    <xf numFmtId="0" fontId="31" fillId="0" borderId="9" xfId="0" applyFont="1" applyFill="1" applyBorder="1" applyAlignment="1">
      <alignment horizontal="justify" vertical="center" wrapText="1"/>
    </xf>
    <xf numFmtId="0" fontId="31" fillId="0" borderId="9" xfId="56" applyFont="1" applyFill="1" applyBorder="1" applyAlignment="1">
      <alignment horizontal="left" vertical="center" wrapText="1"/>
    </xf>
    <xf numFmtId="0" fontId="31" fillId="0" borderId="9" xfId="56" applyFont="1" applyFill="1" applyBorder="1" applyAlignment="1">
      <alignment horizontal="justify" vertical="center" wrapText="1"/>
    </xf>
    <xf numFmtId="0" fontId="31" fillId="0" borderId="9" xfId="56" applyFont="1" applyFill="1" applyBorder="1" applyAlignment="1">
      <alignment vertical="center" wrapText="1"/>
    </xf>
    <xf numFmtId="0" fontId="28" fillId="0" borderId="0" xfId="0" applyFont="1" applyAlignment="1">
      <alignment horizontal="justify" vertical="center" wrapText="1"/>
    </xf>
    <xf numFmtId="0" fontId="32" fillId="0" borderId="9" xfId="0" applyFont="1" applyFill="1" applyBorder="1" applyAlignment="1">
      <alignment horizontal="center" wrapText="1"/>
    </xf>
    <xf numFmtId="0" fontId="33" fillId="0" borderId="9" xfId="1" applyNumberFormat="1" applyFont="1" applyFill="1" applyBorder="1" applyAlignment="1">
      <alignment horizontal="left"/>
    </xf>
    <xf numFmtId="0" fontId="33" fillId="0" borderId="9" xfId="1" applyFont="1" applyFill="1" applyBorder="1" applyAlignment="1">
      <alignment horizontal="left"/>
    </xf>
    <xf numFmtId="0" fontId="33" fillId="0" borderId="9" xfId="1" applyFont="1" applyFill="1" applyBorder="1" applyAlignment="1"/>
    <xf numFmtId="0" fontId="34" fillId="0" borderId="9" xfId="0" applyFont="1" applyFill="1" applyBorder="1" applyAlignment="1">
      <alignment horizontal="justify" vertical="center" wrapText="1"/>
    </xf>
    <xf numFmtId="0" fontId="34" fillId="0" borderId="9" xfId="0" applyFont="1" applyFill="1" applyBorder="1" applyAlignment="1">
      <alignment horizont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9" fontId="0" fillId="0" borderId="0" xfId="82" applyFont="1"/>
    <xf numFmtId="164" fontId="29" fillId="0" borderId="9" xfId="81" applyFont="1" applyFill="1" applyBorder="1" applyAlignment="1">
      <alignment horizontal="center" vertical="center"/>
    </xf>
    <xf numFmtId="164" fontId="31" fillId="0" borderId="9" xfId="81" applyFont="1" applyFill="1" applyBorder="1" applyAlignment="1">
      <alignment horizontal="center" vertical="center"/>
    </xf>
    <xf numFmtId="164" fontId="31" fillId="0" borderId="9" xfId="81" applyFont="1" applyFill="1" applyBorder="1" applyAlignment="1">
      <alignment horizontal="left"/>
    </xf>
    <xf numFmtId="164" fontId="31" fillId="0" borderId="0" xfId="81" applyFont="1" applyAlignment="1">
      <alignment horizontal="center" vertical="center"/>
    </xf>
    <xf numFmtId="164" fontId="0" fillId="33" borderId="9" xfId="8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justify" vertical="center" wrapText="1"/>
    </xf>
    <xf numFmtId="164" fontId="31" fillId="31" borderId="9" xfId="81" applyFont="1" applyFill="1" applyBorder="1" applyAlignment="1">
      <alignment horizontal="center" vertical="center"/>
    </xf>
    <xf numFmtId="0" fontId="35" fillId="32" borderId="0" xfId="0" applyFont="1" applyFill="1" applyAlignment="1">
      <alignment horizontal="center"/>
    </xf>
    <xf numFmtId="0" fontId="3" fillId="30" borderId="0" xfId="1" applyNumberFormat="1" applyFont="1" applyFill="1" applyBorder="1" applyAlignment="1">
      <alignment horizontal="left"/>
    </xf>
    <xf numFmtId="0" fontId="3" fillId="27" borderId="0" xfId="1" applyFont="1" applyFill="1" applyBorder="1" applyAlignment="1">
      <alignment horizontal="left"/>
    </xf>
    <xf numFmtId="0" fontId="3" fillId="31" borderId="0" xfId="1" applyFont="1" applyFill="1" applyBorder="1" applyAlignment="1">
      <alignment horizontal="left"/>
    </xf>
    <xf numFmtId="0" fontId="3" fillId="29" borderId="0" xfId="1" applyFont="1" applyFill="1" applyBorder="1" applyAlignment="1"/>
    <xf numFmtId="0" fontId="3" fillId="0" borderId="12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6" fillId="0" borderId="9" xfId="0" applyFont="1" applyBorder="1" applyAlignment="1">
      <alignment horizontal="justify" vertical="center" wrapText="1"/>
    </xf>
    <xf numFmtId="0" fontId="3" fillId="27" borderId="18" xfId="1" applyFont="1" applyFill="1" applyBorder="1" applyAlignment="1">
      <alignment horizontal="left"/>
    </xf>
    <xf numFmtId="0" fontId="3" fillId="29" borderId="16" xfId="1" applyFont="1" applyFill="1" applyBorder="1" applyAlignment="1"/>
    <xf numFmtId="0" fontId="36" fillId="0" borderId="14" xfId="0" applyFont="1" applyBorder="1" applyAlignment="1">
      <alignment horizontal="justify" vertical="center" wrapText="1"/>
    </xf>
    <xf numFmtId="0" fontId="36" fillId="29" borderId="13" xfId="0" applyFont="1" applyFill="1" applyBorder="1" applyAlignment="1">
      <alignment horizontal="left"/>
    </xf>
    <xf numFmtId="0" fontId="36" fillId="0" borderId="9" xfId="0" applyFont="1" applyFill="1" applyBorder="1" applyAlignment="1">
      <alignment horizontal="justify" vertical="center" wrapText="1"/>
    </xf>
    <xf numFmtId="0" fontId="36" fillId="30" borderId="0" xfId="0" applyFont="1" applyFill="1" applyAlignment="1">
      <alignment horizontal="justify" vertical="center" wrapText="1"/>
    </xf>
    <xf numFmtId="0" fontId="36" fillId="27" borderId="0" xfId="0" applyFont="1" applyFill="1" applyAlignment="1">
      <alignment horizontal="justify" vertical="center" wrapText="1"/>
    </xf>
    <xf numFmtId="0" fontId="36" fillId="31" borderId="0" xfId="0" applyFont="1" applyFill="1" applyAlignment="1">
      <alignment horizontal="justify" vertical="center" wrapText="1"/>
    </xf>
    <xf numFmtId="0" fontId="36" fillId="29" borderId="0" xfId="0" applyFont="1" applyFill="1" applyAlignment="1">
      <alignment horizontal="justify" vertical="center" wrapText="1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0" borderId="10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6" fillId="0" borderId="0" xfId="0" applyFont="1" applyFill="1" applyAlignment="1">
      <alignment horizontal="justify" vertical="center" wrapText="1"/>
    </xf>
    <xf numFmtId="0" fontId="37" fillId="0" borderId="0" xfId="0" applyFont="1" applyFill="1" applyAlignment="1">
      <alignment horizontal="justify" vertical="center"/>
    </xf>
    <xf numFmtId="0" fontId="25" fillId="29" borderId="9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/>
    </xf>
    <xf numFmtId="0" fontId="36" fillId="27" borderId="9" xfId="0" applyFont="1" applyFill="1" applyBorder="1" applyAlignment="1">
      <alignment horizontal="justify" vertical="center" wrapText="1"/>
    </xf>
    <xf numFmtId="0" fontId="36" fillId="31" borderId="9" xfId="0" applyFont="1" applyFill="1" applyBorder="1" applyAlignment="1">
      <alignment horizontal="justify" vertical="center" wrapText="1"/>
    </xf>
    <xf numFmtId="0" fontId="25" fillId="29" borderId="11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 wrapText="1"/>
    </xf>
    <xf numFmtId="0" fontId="25" fillId="29" borderId="10" xfId="0" applyFont="1" applyFill="1" applyBorder="1" applyAlignment="1">
      <alignment horizontal="justify" vertical="center" wrapText="1"/>
    </xf>
    <xf numFmtId="0" fontId="25" fillId="31" borderId="20" xfId="56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justify" vertical="center" wrapText="1"/>
    </xf>
    <xf numFmtId="0" fontId="25" fillId="31" borderId="19" xfId="56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justify" vertical="center" wrapText="1"/>
    </xf>
    <xf numFmtId="0" fontId="25" fillId="31" borderId="19" xfId="56" applyFont="1" applyFill="1" applyBorder="1" applyAlignment="1">
      <alignment horizontal="justify" vertical="center" wrapText="1"/>
    </xf>
    <xf numFmtId="0" fontId="25" fillId="31" borderId="10" xfId="56" applyFont="1" applyFill="1" applyBorder="1" applyAlignment="1">
      <alignment horizontal="left" vertical="center" wrapText="1"/>
    </xf>
    <xf numFmtId="0" fontId="25" fillId="31" borderId="10" xfId="56" applyFont="1" applyFill="1" applyBorder="1" applyAlignment="1">
      <alignment vertical="center" wrapText="1"/>
    </xf>
    <xf numFmtId="0" fontId="25" fillId="31" borderId="0" xfId="0" applyFont="1" applyFill="1" applyBorder="1" applyAlignment="1">
      <alignment horizontal="justify" vertical="center" wrapText="1"/>
    </xf>
    <xf numFmtId="0" fontId="36" fillId="0" borderId="11" xfId="0" applyFont="1" applyBorder="1" applyAlignment="1">
      <alignment vertical="center" wrapText="1"/>
    </xf>
    <xf numFmtId="0" fontId="36" fillId="0" borderId="0" xfId="0" applyFont="1" applyAlignment="1">
      <alignment horizontal="justify" vertical="center" wrapText="1"/>
    </xf>
    <xf numFmtId="0" fontId="39" fillId="0" borderId="9" xfId="0" applyFont="1" applyFill="1" applyBorder="1" applyAlignment="1">
      <alignment horizontal="justify" vertical="center"/>
    </xf>
    <xf numFmtId="0" fontId="40" fillId="0" borderId="9" xfId="0" applyFont="1" applyFill="1" applyBorder="1" applyAlignment="1">
      <alignment horizontal="justify" vertical="center"/>
    </xf>
    <xf numFmtId="0" fontId="40" fillId="0" borderId="9" xfId="0" applyFont="1" applyFill="1" applyBorder="1" applyAlignment="1">
      <alignment horizontal="justify" vertical="center" wrapText="1"/>
    </xf>
    <xf numFmtId="164" fontId="21" fillId="0" borderId="9" xfId="81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wrapText="1"/>
    </xf>
    <xf numFmtId="0" fontId="29" fillId="0" borderId="9" xfId="1" applyFont="1" applyFill="1" applyBorder="1" applyAlignment="1">
      <alignment horizontal="justify" vertical="center" wrapText="1"/>
    </xf>
    <xf numFmtId="0" fontId="28" fillId="0" borderId="9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2" fillId="24" borderId="10" xfId="1" applyFont="1" applyFill="1" applyBorder="1" applyAlignment="1">
      <alignment horizontal="left" vertical="center" wrapText="1"/>
    </xf>
    <xf numFmtId="0" fontId="22" fillId="24" borderId="11" xfId="1" applyFont="1" applyFill="1" applyBorder="1" applyAlignment="1">
      <alignment horizontal="left" vertical="center" wrapText="1"/>
    </xf>
    <xf numFmtId="0" fontId="22" fillId="24" borderId="12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justify" vertical="center"/>
    </xf>
    <xf numFmtId="0" fontId="29" fillId="0" borderId="9" xfId="1" applyFont="1" applyFill="1" applyBorder="1" applyAlignment="1">
      <alignment horizontal="justify" vertical="center"/>
    </xf>
    <xf numFmtId="0" fontId="28" fillId="0" borderId="9" xfId="0" applyFont="1" applyFill="1" applyBorder="1" applyAlignment="1">
      <alignment horizontal="justify" vertic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/>
    <xf numFmtId="0" fontId="43" fillId="0" borderId="0" xfId="0" applyFont="1" applyFill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42" fillId="0" borderId="9" xfId="0" applyFont="1" applyFill="1" applyBorder="1" applyAlignment="1">
      <alignment horizontal="center" wrapText="1"/>
    </xf>
    <xf numFmtId="164" fontId="22" fillId="0" borderId="9" xfId="8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vertical="center" wrapText="1"/>
    </xf>
    <xf numFmtId="0" fontId="38" fillId="0" borderId="9" xfId="1" applyNumberFormat="1" applyFont="1" applyFill="1" applyBorder="1" applyAlignment="1">
      <alignment horizontal="left"/>
    </xf>
    <xf numFmtId="164" fontId="3" fillId="0" borderId="9" xfId="81" applyFont="1" applyFill="1" applyBorder="1" applyAlignment="1">
      <alignment horizontal="left"/>
    </xf>
    <xf numFmtId="0" fontId="38" fillId="0" borderId="9" xfId="1" applyFont="1" applyFill="1" applyBorder="1" applyAlignment="1">
      <alignment horizontal="left"/>
    </xf>
    <xf numFmtId="0" fontId="38" fillId="0" borderId="9" xfId="1" applyFont="1" applyFill="1" applyBorder="1" applyAlignment="1"/>
    <xf numFmtId="164" fontId="3" fillId="0" borderId="9" xfId="81" applyFont="1" applyFill="1" applyBorder="1" applyAlignment="1"/>
    <xf numFmtId="0" fontId="22" fillId="0" borderId="9" xfId="1" applyFont="1" applyFill="1" applyBorder="1" applyAlignment="1">
      <alignment horizontal="left" vertical="center" wrapText="1"/>
    </xf>
    <xf numFmtId="0" fontId="38" fillId="0" borderId="9" xfId="1" applyFont="1" applyFill="1" applyBorder="1" applyAlignment="1">
      <alignment horizontal="justify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/>
    </xf>
    <xf numFmtId="164" fontId="21" fillId="0" borderId="9" xfId="81" applyFont="1" applyFill="1" applyBorder="1" applyAlignment="1">
      <alignment horizontal="left"/>
    </xf>
    <xf numFmtId="0" fontId="22" fillId="0" borderId="9" xfId="1" applyFont="1" applyFill="1" applyBorder="1" applyAlignment="1">
      <alignment horizontal="left" vertical="center" wrapText="1"/>
    </xf>
    <xf numFmtId="0" fontId="40" fillId="0" borderId="9" xfId="0" applyFont="1" applyFill="1" applyBorder="1" applyAlignment="1">
      <alignment horizontal="justify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2" fillId="0" borderId="9" xfId="1" applyFont="1" applyFill="1" applyBorder="1" applyAlignment="1">
      <alignment horizontal="justify" vertical="center" wrapText="1"/>
    </xf>
    <xf numFmtId="0" fontId="22" fillId="0" borderId="9" xfId="1" applyFont="1" applyFill="1" applyBorder="1" applyAlignment="1">
      <alignment horizontal="justify" vertical="center" wrapText="1"/>
    </xf>
    <xf numFmtId="0" fontId="21" fillId="0" borderId="9" xfId="0" applyFont="1" applyFill="1" applyBorder="1" applyAlignment="1">
      <alignment horizontal="justify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40" fillId="0" borderId="9" xfId="56" applyFont="1" applyFill="1" applyBorder="1" applyAlignment="1">
      <alignment horizontal="left" vertical="center" wrapText="1"/>
    </xf>
    <xf numFmtId="0" fontId="40" fillId="0" borderId="9" xfId="56" applyFont="1" applyFill="1" applyBorder="1" applyAlignment="1">
      <alignment horizontal="justify" vertical="center" wrapText="1"/>
    </xf>
    <xf numFmtId="0" fontId="40" fillId="0" borderId="9" xfId="56" applyFont="1" applyFill="1" applyBorder="1" applyAlignment="1">
      <alignment vertical="center" wrapText="1"/>
    </xf>
    <xf numFmtId="0" fontId="25" fillId="0" borderId="0" xfId="0" applyFont="1" applyFill="1" applyAlignment="1">
      <alignment horizontal="justify" vertical="center" wrapText="1"/>
    </xf>
    <xf numFmtId="0" fontId="40" fillId="0" borderId="0" xfId="0" applyFont="1" applyFill="1" applyAlignment="1">
      <alignment horizontal="center" wrapText="1"/>
    </xf>
    <xf numFmtId="164" fontId="21" fillId="0" borderId="0" xfId="81" applyFont="1" applyFill="1" applyAlignment="1">
      <alignment horizontal="center" vertical="center"/>
    </xf>
  </cellXfs>
  <cellStyles count="8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" xfId="81" builtinId="3"/>
    <cellStyle name="Millares 10 2" xfId="78"/>
    <cellStyle name="Millares 13" xfId="34"/>
    <cellStyle name="Millares 16" xfId="55"/>
    <cellStyle name="Millares 16 2" xfId="66"/>
    <cellStyle name="Millares 18" xfId="57"/>
    <cellStyle name="Millares 18 2" xfId="67"/>
    <cellStyle name="Millares 18 2 2" xfId="68"/>
    <cellStyle name="Millares 18 3" xfId="69"/>
    <cellStyle name="Millares 18 3 2" xfId="70"/>
    <cellStyle name="Millares 18 4" xfId="71"/>
    <cellStyle name="Millares 18 5" xfId="79"/>
    <cellStyle name="Millares 18 6" xfId="80"/>
    <cellStyle name="Millares 2" xfId="35"/>
    <cellStyle name="Millares 2 2" xfId="72"/>
    <cellStyle name="Millares 3" xfId="36"/>
    <cellStyle name="Millares 3 2" xfId="37"/>
    <cellStyle name="Millares 3 2 2" xfId="73"/>
    <cellStyle name="Millares 4" xfId="38"/>
    <cellStyle name="Millares 4 2" xfId="39"/>
    <cellStyle name="Millares 4 2 2" xfId="74"/>
    <cellStyle name="Millares 5" xfId="40"/>
    <cellStyle name="Millares 5 2" xfId="62"/>
    <cellStyle name="Millares 6" xfId="58"/>
    <cellStyle name="Millares 7" xfId="33"/>
    <cellStyle name="Moneda 2" xfId="41"/>
    <cellStyle name="Moneda 2 2" xfId="63"/>
    <cellStyle name="Moneda 3" xfId="60"/>
    <cellStyle name="Neutral 2" xfId="42"/>
    <cellStyle name="Normal" xfId="0" builtinId="0"/>
    <cellStyle name="Normal 2" xfId="43"/>
    <cellStyle name="Normal 2 2" xfId="59"/>
    <cellStyle name="Normal 3" xfId="44"/>
    <cellStyle name="Normal 3 2" xfId="64"/>
    <cellStyle name="Normal 4" xfId="56"/>
    <cellStyle name="Normal 5" xfId="1"/>
    <cellStyle name="Normal 9" xfId="75"/>
    <cellStyle name="Normal 9 2" xfId="76"/>
    <cellStyle name="Notas 2" xfId="46"/>
    <cellStyle name="Notas 2 2" xfId="77"/>
    <cellStyle name="Notas 3" xfId="45"/>
    <cellStyle name="Porcentaje" xfId="82" builtinId="5"/>
    <cellStyle name="Porcentaje 2" xfId="47"/>
    <cellStyle name="Porcentaje 2 2" xfId="65"/>
    <cellStyle name="Porcentaje 3" xfId="61"/>
    <cellStyle name="Salida 2" xfId="48"/>
    <cellStyle name="Texto de advertencia 2" xfId="49"/>
    <cellStyle name="Texto explicativo 2" xfId="50"/>
    <cellStyle name="Título 2 2" xfId="52"/>
    <cellStyle name="Título 3 2" xfId="53"/>
    <cellStyle name="Título 4" xfId="51"/>
    <cellStyle name="Total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RSONAL" refreshedDate="43379.536361805556" createdVersion="5" refreshedVersion="5" minRefreshableVersion="3" recordCount="371">
  <cacheSource type="worksheet">
    <worksheetSource ref="C1:D373" sheet="poai 2019 ord"/>
  </cacheSource>
  <cacheFields count="2">
    <cacheField name="FUENTE" numFmtId="0">
      <sharedItems containsBlank="1" count="71">
        <m/>
        <s v="RENDIMIENTOS FINANCIEROS ESTAMPILLA DLLO FRONTERIZO"/>
        <s v="ESTAMPILLA  DLLO FRONTERIZO"/>
        <s v="ICLD"/>
        <s v="F.S.C."/>
        <s v="S. G. P. EDUCACIÓN - PRESTACION DE SERVICIOS - C.S.F."/>
        <s v="DLLO DEPARTAMENTAL"/>
        <s v="MONOPOLIO LICORES - 14% Der. EXPLO. MONOPOL. PCC. LICO DESTILADOS (11%) - LIBRE INVERSION"/>
        <s v="MONOPOLIO LICORES - 14% PARTICIPACION DE EDUCACION - EXTRANJERO"/>
        <s v="RENDIMIENTO FIN.  DLLO DEPARTAMENTAL"/>
        <s v="S. G. P. EDUCACIÓN - CONECTIVIDAD - C.S.F."/>
        <s v="S.G.P. SALUD PUBLICA"/>
        <s v=" FONDO SECCIONAL DE SALUD (Programas Nal)     "/>
        <s v="37% PARTICIPACION DE LA SALUD LIC. NACIONAL - ASEGURAMIENTO"/>
        <s v="37% PARTICIPACION DE LA SALUD LIC. EXTRANJERO - ASEGURAMIENTO"/>
        <s v="14% PARTICIPACION DE LA SALUD, LIC. EXTRANJERO - ASEGURAMIENTO"/>
        <s v="37%  DERECHO EXPLOTA. MONOPOLIO PCC. E INTROD. LIC. DESTILADOS - LIBRE INVERSION"/>
        <s v="14%  DERECHO EXPLOTA. MONOPOLIO PCC. E INTROD. LIC. DESTILADOS - LIBRE INVERSION"/>
        <s v="14% PARTICIPACION DE LA SALUD, LIC. NACIONAL - ASEGURAMIENTO"/>
        <s v="RENDIMIENTO FONDO DE INVERSION SALUD"/>
        <s v="S.G.P. RENDI. SALUD PUBLICA"/>
        <s v="FONDO ROTATORIO DE ESTUPEFACIENTES"/>
        <s v=" S.G.P. PRESTA. SERV. POBLA. POBRE NO AFILIADA        "/>
        <s v="S.G.P. SUBS. OFE. APOR. PATR.SIN SIT.DE FON."/>
        <s v="LICORES 37%   PRODUCCION   NACIOAL.  PARA LA SALUD - ASEGURAMIENTO"/>
        <s v="LICORES 37%   PRODUCCION   EXTRANJERA.  PARA LA SALUD - ASEGURAMIENTO"/>
        <s v="IVA LICORES 75% INVERSION SSF. - ASEGURAMIENTO"/>
        <s v="IVA CERVEZA PRODUCCION NACIONAL. PARA LA SALUD - ASEGURAMIENTO"/>
        <s v="IVA CERVEZA PRODUCCION EXTRANJERA. PARA LA SALUD - ASEGURAMIENTO"/>
        <s v="IMP. CIGARRILLO PROD.  NACIONAL  COMPONENTE ESPECIFICO - ASEGURAMIENTO"/>
        <s v="IMP. CIGARRILLO PROD. NACIONAL ADVALOREM - ASEGURAMIENTO"/>
        <s v="IMP. CIGARRILLO PROD.  EXTRANJERA COMPONENTE ESPECIFICO - ASEGURAMIENTO"/>
        <s v="IMP. CIGARRILLO PROD.  EXTRANJERA COMPONENTE ADVALOREM - ASEGURAMIENTO"/>
        <s v="APUESTAS PERMANENTES O CHANCE - ASEGURAMIENTO"/>
        <s v="APUESTAS PERMANENTES O CHANCE - FUNCIONAMIENTO"/>
        <s v="IMPUESTO A LOTERIAS FORANEAS - ASEGURAMIENTO"/>
        <s v="ETESA-  PREMIOS CADUCOS (NO COBRADOS) - ASEGURAMIENTO"/>
        <s v="COLJUEGOS EICE 75% INVERSION - ASEGURAMIENTO"/>
        <s v="S.G.P.  PRESTA. SERV. POBLA. POBRE NO AFILIADA      "/>
        <s v="S.G.P. RENDI. FINAN. PRES. SERVICIOS."/>
        <s v="37%   PRODUCCION   NACIOAL.  PARA LA SALUD - PREST. SERV."/>
        <s v="LICORES 37%   PRODUCCION   EXTRANJERA.  PARA LA SALUD - PREST. SERV."/>
        <s v="IVA   CERVEZA   PRODUCCION  NACIONAL.      PARA LA SALUD - PREST. SERV."/>
        <s v="IVA CERVEZA PRODUCCION EXTRANJERA. PARA LA SALUD - PREST. SERV"/>
        <s v="37% PARTICIPACION DE LA SALUD LIC. NACIONAL - PREST. SERV."/>
        <s v="14% PARTICIPACION DE LA SALUD, LIC. NACIONAL - PREST. SERV."/>
        <s v="37% PARTICIPACION DE LA SALUD LIC. EXTRANJERO - PREST. SERV."/>
        <s v="14% PARTICIPACION DE LA SALUD, LIC. EXTRANJERO - PREST. SERV."/>
        <s v="ADULTO MAYOR"/>
        <s v="RENDIMIENTO FINANCI  -  ADULTO MAYOR"/>
        <s v="14% Participacion introduccion y comercializacion de licores Nacionales"/>
        <s v="3% Participacion introduccion y comercializacion de licores Nacionales   -DEPORTE"/>
        <s v="3% DE PRODUCCIÓN NACIONAL PARA DEPORTE VINOS APERITIVOS Y SIMILARES                  "/>
        <s v="3% DE PRODUCCIÓN EXTRANJERA PARA DEPORTE VINOS APERITIVOS Y SIMILARES                  "/>
        <s v="3% Participacion introduccion y comercializacion de licores extranjeras   -DEPORTE"/>
        <s v="3% Derechos de explotación ejercicio del monopolio sobre la producción e introducción de licores destilados"/>
        <s v="ESTAMPILLAS DEL ORDEN DEPARTAMENTAL - CULTURA"/>
        <s v="4% IVA TELEFONIA   .   MÓVIL"/>
        <s v="DEGULLO DE GANADO MAYOR"/>
        <s v="OJO"/>
        <s v="1% MEDIO AMBIENTE.               I.C.L.D."/>
        <s v="FONDO DE RIESGO ORD-745/2017"/>
        <s v="ESTAMPILLA BOMBERIL"/>
        <s v="FONDO DE RIESGO- SIMULACROS ORD 749/2017"/>
        <s v="A.C.P.M."/>
        <s v="RENDI. FINAN. ACPM"/>
        <s v="ELECTRIFICACION"/>
        <s v="S- G- P. AGUA POTABLE Y S.B."/>
        <s v="ESTAMPILLAS  - DLLO DEPARTAMENTAL"/>
        <s v="ESTAMPILLA DLLO DEPARTAMENTAL"/>
        <s v="MONOPOLIO LICORES - 14% PARTICIPACION DE EDUCACION - NACIONAL"/>
      </sharedItems>
    </cacheField>
    <cacheField name="VALOR" numFmtId="0">
      <sharedItems containsString="0" containsBlank="1" containsNumber="1" minValue="2003830.4" maxValue="191793232436.45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1">
  <r>
    <x v="0"/>
    <m/>
  </r>
  <r>
    <x v="0"/>
    <m/>
  </r>
  <r>
    <x v="0"/>
    <m/>
  </r>
  <r>
    <x v="0"/>
    <m/>
  </r>
  <r>
    <x v="1"/>
    <n v="10019152"/>
  </r>
  <r>
    <x v="2"/>
    <n v="120000000"/>
  </r>
  <r>
    <x v="2"/>
    <n v="21621596"/>
  </r>
  <r>
    <x v="2"/>
    <n v="21621595"/>
  </r>
  <r>
    <x v="0"/>
    <m/>
  </r>
  <r>
    <x v="0"/>
    <m/>
  </r>
  <r>
    <x v="0"/>
    <m/>
  </r>
  <r>
    <x v="3"/>
    <n v="168442465"/>
  </r>
  <r>
    <x v="3"/>
    <n v="300000000"/>
  </r>
  <r>
    <x v="0"/>
    <m/>
  </r>
  <r>
    <x v="3"/>
    <n v="100000000"/>
  </r>
  <r>
    <x v="0"/>
    <m/>
  </r>
  <r>
    <x v="3"/>
    <n v="281259162"/>
  </r>
  <r>
    <x v="0"/>
    <m/>
  </r>
  <r>
    <x v="3"/>
    <n v="307768512"/>
  </r>
  <r>
    <x v="3"/>
    <n v="50000000"/>
  </r>
  <r>
    <x v="0"/>
    <m/>
  </r>
  <r>
    <x v="0"/>
    <m/>
  </r>
  <r>
    <x v="0"/>
    <m/>
  </r>
  <r>
    <x v="0"/>
    <m/>
  </r>
  <r>
    <x v="3"/>
    <n v="70000000"/>
  </r>
  <r>
    <x v="3"/>
    <n v="70000000"/>
  </r>
  <r>
    <x v="0"/>
    <m/>
  </r>
  <r>
    <x v="0"/>
    <m/>
  </r>
  <r>
    <x v="3"/>
    <n v="120000000"/>
  </r>
  <r>
    <x v="0"/>
    <m/>
  </r>
  <r>
    <x v="0"/>
    <m/>
  </r>
  <r>
    <x v="4"/>
    <n v="700000000"/>
  </r>
  <r>
    <x v="0"/>
    <m/>
  </r>
  <r>
    <x v="4"/>
    <n v="200000000"/>
  </r>
  <r>
    <x v="0"/>
    <m/>
  </r>
  <r>
    <x v="0"/>
    <m/>
  </r>
  <r>
    <x v="0"/>
    <m/>
  </r>
  <r>
    <x v="5"/>
    <n v="450000000"/>
  </r>
  <r>
    <x v="0"/>
    <m/>
  </r>
  <r>
    <x v="0"/>
    <m/>
  </r>
  <r>
    <x v="3"/>
    <n v="320839441"/>
  </r>
  <r>
    <x v="5"/>
    <n v="2491000000"/>
  </r>
  <r>
    <x v="6"/>
    <n v="48972957.299999997"/>
  </r>
  <r>
    <x v="0"/>
    <m/>
  </r>
  <r>
    <x v="5"/>
    <n v="1900000000"/>
  </r>
  <r>
    <x v="5"/>
    <n v="1000000000"/>
  </r>
  <r>
    <x v="0"/>
    <m/>
  </r>
  <r>
    <x v="5"/>
    <n v="191793232436.45999"/>
  </r>
  <r>
    <x v="5"/>
    <n v="12000000000"/>
  </r>
  <r>
    <x v="3"/>
    <n v="600000000"/>
  </r>
  <r>
    <x v="5"/>
    <n v="20000000000"/>
  </r>
  <r>
    <x v="7"/>
    <n v="9454002"/>
  </r>
  <r>
    <x v="8"/>
    <n v="68864000"/>
  </r>
  <r>
    <x v="9"/>
    <n v="3005745.6"/>
  </r>
  <r>
    <x v="0"/>
    <m/>
  </r>
  <r>
    <x v="0"/>
    <m/>
  </r>
  <r>
    <x v="10"/>
    <n v="329739345"/>
  </r>
  <r>
    <x v="0"/>
    <m/>
  </r>
  <r>
    <x v="5"/>
    <n v="15000000"/>
  </r>
  <r>
    <x v="0"/>
    <m/>
  </r>
  <r>
    <x v="0"/>
    <m/>
  </r>
  <r>
    <x v="0"/>
    <m/>
  </r>
  <r>
    <x v="11"/>
    <n v="326131000"/>
  </r>
  <r>
    <x v="0"/>
    <m/>
  </r>
  <r>
    <x v="11"/>
    <n v="279541000"/>
  </r>
  <r>
    <x v="0"/>
    <m/>
  </r>
  <r>
    <x v="11"/>
    <n v="372721000"/>
  </r>
  <r>
    <x v="0"/>
    <m/>
  </r>
  <r>
    <x v="11"/>
    <n v="232951000"/>
  </r>
  <r>
    <x v="0"/>
    <m/>
  </r>
  <r>
    <x v="11"/>
    <n v="116475000"/>
  </r>
  <r>
    <x v="0"/>
    <m/>
  </r>
  <r>
    <x v="11"/>
    <n v="559082000"/>
  </r>
  <r>
    <x v="0"/>
    <m/>
  </r>
  <r>
    <x v="11"/>
    <n v="93180000"/>
  </r>
  <r>
    <x v="0"/>
    <m/>
  </r>
  <r>
    <x v="3"/>
    <n v="500810168"/>
  </r>
  <r>
    <x v="11"/>
    <n v="93180000"/>
  </r>
  <r>
    <x v="12"/>
    <n v="1189652447"/>
  </r>
  <r>
    <x v="0"/>
    <m/>
  </r>
  <r>
    <x v="11"/>
    <n v="396017000"/>
  </r>
  <r>
    <x v="0"/>
    <m/>
  </r>
  <r>
    <x v="0"/>
    <m/>
  </r>
  <r>
    <x v="3"/>
    <n v="29175217"/>
  </r>
  <r>
    <x v="13"/>
    <n v="62603500"/>
  </r>
  <r>
    <x v="14"/>
    <n v="54757343"/>
  </r>
  <r>
    <x v="15"/>
    <n v="14085750"/>
  </r>
  <r>
    <x v="16"/>
    <n v="31799826"/>
  </r>
  <r>
    <x v="17"/>
    <n v="2578364"/>
  </r>
  <r>
    <x v="0"/>
    <m/>
  </r>
  <r>
    <x v="0"/>
    <m/>
  </r>
  <r>
    <x v="11"/>
    <n v="419312000"/>
  </r>
  <r>
    <x v="0"/>
    <m/>
  </r>
  <r>
    <x v="11"/>
    <n v="11647500"/>
  </r>
  <r>
    <x v="13"/>
    <n v="55110000"/>
  </r>
  <r>
    <x v="18"/>
    <n v="37384162"/>
  </r>
  <r>
    <x v="19"/>
    <n v="37620838"/>
  </r>
  <r>
    <x v="0"/>
    <m/>
  </r>
  <r>
    <x v="11"/>
    <n v="58237500"/>
  </r>
  <r>
    <x v="0"/>
    <m/>
  </r>
  <r>
    <x v="13"/>
    <n v="30000000"/>
  </r>
  <r>
    <x v="0"/>
    <m/>
  </r>
  <r>
    <x v="13"/>
    <n v="15000000"/>
  </r>
  <r>
    <x v="0"/>
    <m/>
  </r>
  <r>
    <x v="13"/>
    <n v="15000000"/>
  </r>
  <r>
    <x v="0"/>
    <m/>
  </r>
  <r>
    <x v="0"/>
    <m/>
  </r>
  <r>
    <x v="3"/>
    <n v="508365543"/>
  </r>
  <r>
    <x v="11"/>
    <n v="908509000"/>
  </r>
  <r>
    <x v="20"/>
    <n v="24312991"/>
  </r>
  <r>
    <x v="18"/>
    <n v="100000000"/>
  </r>
  <r>
    <x v="21"/>
    <n v="21569414"/>
  </r>
  <r>
    <x v="0"/>
    <m/>
  </r>
  <r>
    <x v="11"/>
    <n v="396017000"/>
  </r>
  <r>
    <x v="0"/>
    <m/>
  </r>
  <r>
    <x v="11"/>
    <n v="396017673"/>
  </r>
  <r>
    <x v="13"/>
    <n v="168903255"/>
  </r>
  <r>
    <x v="18"/>
    <n v="27945838"/>
  </r>
  <r>
    <x v="14"/>
    <n v="3150907"/>
  </r>
  <r>
    <x v="0"/>
    <m/>
  </r>
  <r>
    <x v="3"/>
    <n v="250000000"/>
  </r>
  <r>
    <x v="22"/>
    <n v="4825923807"/>
  </r>
  <r>
    <x v="23"/>
    <n v="3123164658"/>
  </r>
  <r>
    <x v="24"/>
    <n v="36893484"/>
  </r>
  <r>
    <x v="25"/>
    <n v="53351820"/>
  </r>
  <r>
    <x v="26"/>
    <n v="263570619"/>
  </r>
  <r>
    <x v="27"/>
    <n v="1270896550"/>
  </r>
  <r>
    <x v="28"/>
    <n v="6159492"/>
  </r>
  <r>
    <x v="13"/>
    <n v="40000000"/>
  </r>
  <r>
    <x v="14"/>
    <n v="115816500"/>
  </r>
  <r>
    <x v="29"/>
    <n v="1903619883"/>
  </r>
  <r>
    <x v="30"/>
    <n v="919064112"/>
  </r>
  <r>
    <x v="31"/>
    <n v="112651265"/>
  </r>
  <r>
    <x v="32"/>
    <n v="39475032"/>
  </r>
  <r>
    <x v="33"/>
    <n v="146281664"/>
  </r>
  <r>
    <x v="34"/>
    <n v="41745917"/>
  </r>
  <r>
    <x v="35"/>
    <n v="53197846"/>
  </r>
  <r>
    <x v="36"/>
    <n v="280771829"/>
  </r>
  <r>
    <x v="37"/>
    <n v="98306930"/>
  </r>
  <r>
    <x v="3"/>
    <n v="250000000"/>
  </r>
  <r>
    <x v="13"/>
    <n v="40000000"/>
  </r>
  <r>
    <x v="38"/>
    <n v="3621527478"/>
  </r>
  <r>
    <x v="39"/>
    <n v="29696246"/>
  </r>
  <r>
    <x v="40"/>
    <n v="18446742"/>
  </r>
  <r>
    <x v="41"/>
    <n v="26675910"/>
  </r>
  <r>
    <x v="42"/>
    <n v="635448275"/>
  </r>
  <r>
    <x v="43"/>
    <n v="3079746"/>
  </r>
  <r>
    <x v="13"/>
    <n v="1612449495"/>
  </r>
  <r>
    <x v="44"/>
    <n v="679688750"/>
  </r>
  <r>
    <x v="45"/>
    <n v="55110000"/>
  </r>
  <r>
    <x v="46"/>
    <n v="57908250"/>
  </r>
  <r>
    <x v="47"/>
    <n v="4695250"/>
  </r>
  <r>
    <x v="0"/>
    <m/>
  </r>
  <r>
    <x v="0"/>
    <m/>
  </r>
  <r>
    <x v="0"/>
    <m/>
  </r>
  <r>
    <x v="3"/>
    <n v="20000000"/>
  </r>
  <r>
    <x v="0"/>
    <m/>
  </r>
  <r>
    <x v="3"/>
    <n v="20000000"/>
  </r>
  <r>
    <x v="3"/>
    <n v="20000000"/>
  </r>
  <r>
    <x v="3"/>
    <n v="13416877"/>
  </r>
  <r>
    <x v="3"/>
    <n v="20000000"/>
  </r>
  <r>
    <x v="3"/>
    <n v="20000000"/>
  </r>
  <r>
    <x v="0"/>
    <m/>
  </r>
  <r>
    <x v="3"/>
    <n v="15000000"/>
  </r>
  <r>
    <x v="3"/>
    <n v="54000000"/>
  </r>
  <r>
    <x v="0"/>
    <m/>
  </r>
  <r>
    <x v="0"/>
    <m/>
  </r>
  <r>
    <x v="3"/>
    <n v="54000000"/>
  </r>
  <r>
    <x v="3"/>
    <n v="54000000"/>
  </r>
  <r>
    <x v="0"/>
    <m/>
  </r>
  <r>
    <x v="0"/>
    <m/>
  </r>
  <r>
    <x v="3"/>
    <n v="70000000"/>
  </r>
  <r>
    <x v="3"/>
    <n v="54000000"/>
  </r>
  <r>
    <x v="0"/>
    <m/>
  </r>
  <r>
    <x v="0"/>
    <m/>
  </r>
  <r>
    <x v="3"/>
    <n v="54000000"/>
  </r>
  <r>
    <x v="3"/>
    <n v="30000000"/>
  </r>
  <r>
    <x v="0"/>
    <m/>
  </r>
  <r>
    <x v="0"/>
    <m/>
  </r>
  <r>
    <x v="3"/>
    <n v="50000000"/>
  </r>
  <r>
    <x v="48"/>
    <n v="2105067300"/>
  </r>
  <r>
    <x v="49"/>
    <n v="10019152"/>
  </r>
  <r>
    <x v="0"/>
    <m/>
  </r>
  <r>
    <x v="0"/>
    <m/>
  </r>
  <r>
    <x v="3"/>
    <n v="15000000"/>
  </r>
  <r>
    <x v="3"/>
    <n v="15000000"/>
  </r>
  <r>
    <x v="0"/>
    <m/>
  </r>
  <r>
    <x v="0"/>
    <m/>
  </r>
  <r>
    <x v="0"/>
    <m/>
  </r>
  <r>
    <x v="3"/>
    <n v="35000000"/>
  </r>
  <r>
    <x v="3"/>
    <n v="35000000"/>
  </r>
  <r>
    <x v="0"/>
    <m/>
  </r>
  <r>
    <x v="3"/>
    <n v="35000000"/>
  </r>
  <r>
    <x v="3"/>
    <n v="35000000"/>
  </r>
  <r>
    <x v="0"/>
    <m/>
  </r>
  <r>
    <x v="0"/>
    <m/>
  </r>
  <r>
    <x v="0"/>
    <m/>
  </r>
  <r>
    <x v="3"/>
    <n v="10000000"/>
  </r>
  <r>
    <x v="3"/>
    <n v="10000000"/>
  </r>
  <r>
    <x v="3"/>
    <n v="20000000"/>
  </r>
  <r>
    <x v="3"/>
    <n v="10000000"/>
  </r>
  <r>
    <x v="3"/>
    <n v="40000000"/>
  </r>
  <r>
    <x v="3"/>
    <n v="40000000"/>
  </r>
  <r>
    <x v="3"/>
    <n v="20000000"/>
  </r>
  <r>
    <x v="0"/>
    <m/>
  </r>
  <r>
    <x v="3"/>
    <n v="200000000"/>
  </r>
  <r>
    <x v="50"/>
    <n v="200000000"/>
  </r>
  <r>
    <x v="51"/>
    <n v="200000000"/>
  </r>
  <r>
    <x v="51"/>
    <n v="4440000"/>
  </r>
  <r>
    <x v="52"/>
    <n v="5982504"/>
  </r>
  <r>
    <x v="53"/>
    <n v="8651256"/>
  </r>
  <r>
    <x v="54"/>
    <n v="18781000"/>
  </r>
  <r>
    <x v="55"/>
    <n v="2578364"/>
  </r>
  <r>
    <x v="51"/>
    <n v="16000000"/>
  </r>
  <r>
    <x v="0"/>
    <m/>
  </r>
  <r>
    <x v="3"/>
    <n v="50000000"/>
  </r>
  <r>
    <x v="0"/>
    <m/>
  </r>
  <r>
    <x v="0"/>
    <m/>
  </r>
  <r>
    <x v="0"/>
    <m/>
  </r>
  <r>
    <x v="3"/>
    <n v="135000000"/>
  </r>
  <r>
    <x v="0"/>
    <m/>
  </r>
  <r>
    <x v="3"/>
    <n v="25000000"/>
  </r>
  <r>
    <x v="56"/>
    <n v="10000000"/>
  </r>
  <r>
    <x v="3"/>
    <n v="25000000"/>
  </r>
  <r>
    <x v="56"/>
    <n v="20000000"/>
  </r>
  <r>
    <x v="0"/>
    <m/>
  </r>
  <r>
    <x v="3"/>
    <n v="25000000"/>
  </r>
  <r>
    <x v="3"/>
    <n v="15000000"/>
  </r>
  <r>
    <x v="56"/>
    <n v="10000000"/>
  </r>
  <r>
    <x v="56"/>
    <n v="10000000"/>
  </r>
  <r>
    <x v="3"/>
    <n v="30000000"/>
  </r>
  <r>
    <x v="56"/>
    <n v="15000000"/>
  </r>
  <r>
    <x v="3"/>
    <n v="20000000"/>
  </r>
  <r>
    <x v="56"/>
    <n v="10000000"/>
  </r>
  <r>
    <x v="3"/>
    <n v="40000000"/>
  </r>
  <r>
    <x v="56"/>
    <n v="20000000"/>
  </r>
  <r>
    <x v="57"/>
    <n v="40000000"/>
  </r>
  <r>
    <x v="3"/>
    <n v="25000000"/>
  </r>
  <r>
    <x v="56"/>
    <n v="10000000"/>
  </r>
  <r>
    <x v="3"/>
    <n v="10000000"/>
  </r>
  <r>
    <x v="56"/>
    <n v="5000000"/>
  </r>
  <r>
    <x v="0"/>
    <m/>
  </r>
  <r>
    <x v="57"/>
    <n v="80000000"/>
  </r>
  <r>
    <x v="57"/>
    <n v="40000000"/>
  </r>
  <r>
    <x v="3"/>
    <n v="25000000"/>
  </r>
  <r>
    <x v="56"/>
    <n v="32837792"/>
  </r>
  <r>
    <x v="3"/>
    <n v="25000000"/>
  </r>
  <r>
    <x v="57"/>
    <n v="29642293"/>
  </r>
  <r>
    <x v="0"/>
    <m/>
  </r>
  <r>
    <x v="0"/>
    <m/>
  </r>
  <r>
    <x v="0"/>
    <m/>
  </r>
  <r>
    <x v="0"/>
    <m/>
  </r>
  <r>
    <x v="3"/>
    <n v="100000000"/>
  </r>
  <r>
    <x v="3"/>
    <n v="25000000"/>
  </r>
  <r>
    <x v="3"/>
    <n v="50000000"/>
  </r>
  <r>
    <x v="0"/>
    <m/>
  </r>
  <r>
    <x v="0"/>
    <m/>
  </r>
  <r>
    <x v="0"/>
    <m/>
  </r>
  <r>
    <x v="3"/>
    <n v="40000000"/>
  </r>
  <r>
    <x v="0"/>
    <m/>
  </r>
  <r>
    <x v="3"/>
    <n v="40000000"/>
  </r>
  <r>
    <x v="3"/>
    <n v="35000000"/>
  </r>
  <r>
    <x v="0"/>
    <m/>
  </r>
  <r>
    <x v="3"/>
    <n v="40000000"/>
  </r>
  <r>
    <x v="0"/>
    <m/>
  </r>
  <r>
    <x v="0"/>
    <m/>
  </r>
  <r>
    <x v="0"/>
    <m/>
  </r>
  <r>
    <x v="3"/>
    <n v="10000000"/>
  </r>
  <r>
    <x v="0"/>
    <m/>
  </r>
  <r>
    <x v="3"/>
    <n v="25000000"/>
  </r>
  <r>
    <x v="0"/>
    <m/>
  </r>
  <r>
    <x v="3"/>
    <n v="55000000"/>
  </r>
  <r>
    <x v="3"/>
    <n v="100000000"/>
  </r>
  <r>
    <x v="0"/>
    <m/>
  </r>
  <r>
    <x v="3"/>
    <n v="20000000"/>
  </r>
  <r>
    <x v="0"/>
    <m/>
  </r>
  <r>
    <x v="0"/>
    <m/>
  </r>
  <r>
    <x v="0"/>
    <m/>
  </r>
  <r>
    <x v="3"/>
    <n v="100000000"/>
  </r>
  <r>
    <x v="0"/>
    <m/>
  </r>
  <r>
    <x v="0"/>
    <m/>
  </r>
  <r>
    <x v="3"/>
    <n v="50000000"/>
  </r>
  <r>
    <x v="0"/>
    <m/>
  </r>
  <r>
    <x v="0"/>
    <m/>
  </r>
  <r>
    <x v="3"/>
    <n v="120000000"/>
  </r>
  <r>
    <x v="0"/>
    <m/>
  </r>
  <r>
    <x v="0"/>
    <m/>
  </r>
  <r>
    <x v="3"/>
    <n v="60839441"/>
  </r>
  <r>
    <x v="0"/>
    <m/>
  </r>
  <r>
    <x v="0"/>
    <m/>
  </r>
  <r>
    <x v="3"/>
    <n v="100000000"/>
  </r>
  <r>
    <x v="0"/>
    <m/>
  </r>
  <r>
    <x v="0"/>
    <m/>
  </r>
  <r>
    <x v="3"/>
    <n v="50000000"/>
  </r>
  <r>
    <x v="0"/>
    <m/>
  </r>
  <r>
    <x v="0"/>
    <m/>
  </r>
  <r>
    <x v="58"/>
    <n v="346316634"/>
  </r>
  <r>
    <x v="0"/>
    <m/>
  </r>
  <r>
    <x v="0"/>
    <m/>
  </r>
  <r>
    <x v="3"/>
    <n v="40000000"/>
  </r>
  <r>
    <x v="0"/>
    <m/>
  </r>
  <r>
    <x v="59"/>
    <n v="10019152"/>
  </r>
  <r>
    <x v="0"/>
    <m/>
  </r>
  <r>
    <x v="0"/>
    <m/>
  </r>
  <r>
    <x v="0"/>
    <m/>
  </r>
  <r>
    <x v="0"/>
    <m/>
  </r>
  <r>
    <x v="60"/>
    <n v="413382947"/>
  </r>
  <r>
    <x v="0"/>
    <m/>
  </r>
  <r>
    <x v="0"/>
    <m/>
  </r>
  <r>
    <x v="0"/>
    <m/>
  </r>
  <r>
    <x v="61"/>
    <n v="30000000"/>
  </r>
  <r>
    <x v="61"/>
    <n v="86135000"/>
  </r>
  <r>
    <x v="61"/>
    <n v="20000000"/>
  </r>
  <r>
    <x v="0"/>
    <m/>
  </r>
  <r>
    <x v="62"/>
    <n v="96495733"/>
  </r>
  <r>
    <x v="61"/>
    <n v="20000000"/>
  </r>
  <r>
    <x v="63"/>
    <n v="35000000"/>
  </r>
  <r>
    <x v="0"/>
    <m/>
  </r>
  <r>
    <x v="0"/>
    <m/>
  </r>
  <r>
    <x v="0"/>
    <m/>
  </r>
  <r>
    <x v="0"/>
    <m/>
  </r>
  <r>
    <x v="64"/>
    <n v="373832327"/>
  </r>
  <r>
    <x v="65"/>
    <n v="23832327"/>
  </r>
  <r>
    <x v="64"/>
    <n v="900000000"/>
  </r>
  <r>
    <x v="0"/>
    <m/>
  </r>
  <r>
    <x v="64"/>
    <n v="50000000"/>
  </r>
  <r>
    <x v="64"/>
    <n v="50000000"/>
  </r>
  <r>
    <x v="0"/>
    <m/>
  </r>
  <r>
    <x v="0"/>
    <m/>
  </r>
  <r>
    <x v="64"/>
    <n v="490155845"/>
  </r>
  <r>
    <x v="0"/>
    <m/>
  </r>
  <r>
    <x v="0"/>
    <m/>
  </r>
  <r>
    <x v="64"/>
    <n v="30000000"/>
  </r>
  <r>
    <x v="0"/>
    <m/>
  </r>
  <r>
    <x v="3"/>
    <n v="50839441"/>
  </r>
  <r>
    <x v="64"/>
    <n v="20000000"/>
  </r>
  <r>
    <x v="0"/>
    <m/>
  </r>
  <r>
    <x v="0"/>
    <m/>
  </r>
  <r>
    <x v="3"/>
    <n v="100000000"/>
  </r>
  <r>
    <x v="0"/>
    <m/>
  </r>
  <r>
    <x v="0"/>
    <m/>
  </r>
  <r>
    <x v="3"/>
    <n v="100000000"/>
  </r>
  <r>
    <x v="0"/>
    <m/>
  </r>
  <r>
    <x v="0"/>
    <m/>
  </r>
  <r>
    <x v="0"/>
    <m/>
  </r>
  <r>
    <x v="3"/>
    <n v="100000000"/>
  </r>
  <r>
    <x v="66"/>
    <n v="163243191"/>
  </r>
  <r>
    <x v="0"/>
    <m/>
  </r>
  <r>
    <x v="0"/>
    <m/>
  </r>
  <r>
    <x v="67"/>
    <n v="1500000000"/>
  </r>
  <r>
    <x v="67"/>
    <n v="600000000"/>
  </r>
  <r>
    <x v="0"/>
    <m/>
  </r>
  <r>
    <x v="67"/>
    <n v="1000000000"/>
  </r>
  <r>
    <x v="68"/>
    <n v="32648638.199999999"/>
  </r>
  <r>
    <x v="9"/>
    <n v="2003830.4"/>
  </r>
  <r>
    <x v="67"/>
    <n v="753643972"/>
  </r>
  <r>
    <x v="0"/>
    <m/>
  </r>
  <r>
    <x v="0"/>
    <m/>
  </r>
  <r>
    <x v="0"/>
    <m/>
  </r>
  <r>
    <x v="3"/>
    <n v="170000000"/>
  </r>
  <r>
    <x v="0"/>
    <m/>
  </r>
  <r>
    <x v="0"/>
    <m/>
  </r>
  <r>
    <x v="0"/>
    <m/>
  </r>
  <r>
    <x v="4"/>
    <n v="581718592"/>
  </r>
  <r>
    <x v="0"/>
    <m/>
  </r>
  <r>
    <x v="69"/>
    <n v="81621595.5"/>
  </r>
  <r>
    <x v="9"/>
    <n v="5009576"/>
  </r>
  <r>
    <x v="0"/>
    <m/>
  </r>
  <r>
    <x v="70"/>
    <n v="608279000"/>
  </r>
  <r>
    <x v="0"/>
    <m/>
  </r>
  <r>
    <x v="3"/>
    <n v="204197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I3:J76" firstHeaderRow="2" firstDataRow="2" firstDataCol="1"/>
  <pivotFields count="2">
    <pivotField axis="axisRow" compact="0" outline="0" showAll="0">
      <items count="72">
        <item x="12"/>
        <item x="22"/>
        <item x="60"/>
        <item x="17"/>
        <item x="15"/>
        <item x="47"/>
        <item x="18"/>
        <item x="45"/>
        <item x="50"/>
        <item x="53"/>
        <item x="52"/>
        <item x="55"/>
        <item x="54"/>
        <item x="51"/>
        <item x="40"/>
        <item x="16"/>
        <item x="14"/>
        <item x="46"/>
        <item x="13"/>
        <item x="44"/>
        <item x="57"/>
        <item x="64"/>
        <item x="48"/>
        <item x="33"/>
        <item x="34"/>
        <item x="37"/>
        <item x="58"/>
        <item x="6"/>
        <item x="66"/>
        <item x="2"/>
        <item x="62"/>
        <item x="69"/>
        <item x="68"/>
        <item x="56"/>
        <item x="36"/>
        <item x="4"/>
        <item x="61"/>
        <item x="63"/>
        <item x="21"/>
        <item x="3"/>
        <item x="32"/>
        <item x="31"/>
        <item x="29"/>
        <item x="30"/>
        <item x="35"/>
        <item x="42"/>
        <item x="28"/>
        <item x="43"/>
        <item x="27"/>
        <item x="26"/>
        <item x="25"/>
        <item x="41"/>
        <item x="24"/>
        <item x="7"/>
        <item x="8"/>
        <item x="70"/>
        <item x="59"/>
        <item x="65"/>
        <item x="9"/>
        <item x="49"/>
        <item x="19"/>
        <item x="1"/>
        <item x="67"/>
        <item x="10"/>
        <item x="5"/>
        <item x="38"/>
        <item x="39"/>
        <item x="20"/>
        <item x="11"/>
        <item x="23"/>
        <item x="0"/>
        <item t="default"/>
      </items>
    </pivotField>
    <pivotField dataField="1" compact="0" outline="0"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Suma de VALOR" fld="1" baseField="0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A2" sqref="A2:D23"/>
    </sheetView>
  </sheetViews>
  <sheetFormatPr baseColWidth="10" defaultRowHeight="15" x14ac:dyDescent="0.25"/>
  <cols>
    <col min="1" max="1" width="16.5703125" customWidth="1"/>
    <col min="2" max="2" width="29.140625" customWidth="1"/>
    <col min="3" max="3" width="13.85546875" customWidth="1"/>
    <col min="4" max="4" width="26.42578125" customWidth="1"/>
  </cols>
  <sheetData>
    <row r="2" spans="1:4" ht="39.950000000000003" customHeight="1" x14ac:dyDescent="0.25">
      <c r="A2" s="139" t="s">
        <v>2</v>
      </c>
      <c r="B2" s="168" t="s">
        <v>43</v>
      </c>
      <c r="C2" s="159"/>
      <c r="D2" s="164">
        <f>+D3+D5+D21</f>
        <v>231030107926.89999</v>
      </c>
    </row>
    <row r="3" spans="1:4" ht="39.950000000000003" customHeight="1" x14ac:dyDescent="0.35">
      <c r="A3" s="139" t="s">
        <v>7</v>
      </c>
      <c r="B3" s="168" t="s">
        <v>44</v>
      </c>
      <c r="C3" s="159"/>
      <c r="D3" s="164">
        <f>+D4</f>
        <v>450000000</v>
      </c>
    </row>
    <row r="4" spans="1:4" ht="39.950000000000003" customHeight="1" x14ac:dyDescent="0.25">
      <c r="A4" s="139" t="s">
        <v>4</v>
      </c>
      <c r="B4" s="168" t="s">
        <v>45</v>
      </c>
      <c r="C4" s="158" t="s">
        <v>47</v>
      </c>
      <c r="D4" s="164">
        <v>450000000</v>
      </c>
    </row>
    <row r="5" spans="1:4" ht="39.950000000000003" customHeight="1" x14ac:dyDescent="0.25">
      <c r="A5" s="139" t="s">
        <v>7</v>
      </c>
      <c r="B5" s="168" t="s">
        <v>48</v>
      </c>
      <c r="C5" s="159"/>
      <c r="D5" s="164">
        <f>+D6+D10+D13</f>
        <v>230235368581.89999</v>
      </c>
    </row>
    <row r="6" spans="1:4" ht="39.950000000000003" customHeight="1" x14ac:dyDescent="0.25">
      <c r="A6" s="215" t="s">
        <v>4</v>
      </c>
      <c r="B6" s="216" t="s">
        <v>49</v>
      </c>
      <c r="C6" s="159" t="s">
        <v>376</v>
      </c>
      <c r="D6" s="164">
        <f>SUM(D7:D9)</f>
        <v>2860812398.3000002</v>
      </c>
    </row>
    <row r="7" spans="1:4" ht="39.950000000000003" customHeight="1" x14ac:dyDescent="0.25">
      <c r="A7" s="215"/>
      <c r="B7" s="216"/>
      <c r="C7" s="158" t="s">
        <v>19</v>
      </c>
      <c r="D7" s="164">
        <v>320839441</v>
      </c>
    </row>
    <row r="8" spans="1:4" ht="39.950000000000003" customHeight="1" x14ac:dyDescent="0.25">
      <c r="A8" s="215"/>
      <c r="B8" s="216"/>
      <c r="C8" s="158" t="s">
        <v>47</v>
      </c>
      <c r="D8" s="164">
        <v>2491000000</v>
      </c>
    </row>
    <row r="9" spans="1:4" ht="39.950000000000003" customHeight="1" x14ac:dyDescent="0.25">
      <c r="A9" s="215"/>
      <c r="B9" s="216"/>
      <c r="C9" s="158" t="s">
        <v>66</v>
      </c>
      <c r="D9" s="164">
        <v>48972957.299999997</v>
      </c>
    </row>
    <row r="10" spans="1:4" ht="39.950000000000003" customHeight="1" x14ac:dyDescent="0.25">
      <c r="A10" s="215" t="s">
        <v>4</v>
      </c>
      <c r="B10" s="216" t="s">
        <v>51</v>
      </c>
      <c r="C10" s="159"/>
      <c r="D10" s="169">
        <f>SUM(D11:D12)</f>
        <v>2900000000</v>
      </c>
    </row>
    <row r="11" spans="1:4" ht="39.950000000000003" customHeight="1" x14ac:dyDescent="0.25">
      <c r="A11" s="216"/>
      <c r="B11" s="216"/>
      <c r="C11" s="158" t="s">
        <v>47</v>
      </c>
      <c r="D11" s="164">
        <v>1900000000</v>
      </c>
    </row>
    <row r="12" spans="1:4" ht="39.950000000000003" customHeight="1" x14ac:dyDescent="0.25">
      <c r="A12" s="216"/>
      <c r="B12" s="216"/>
      <c r="C12" s="158" t="s">
        <v>47</v>
      </c>
      <c r="D12" s="164">
        <v>1000000000</v>
      </c>
    </row>
    <row r="13" spans="1:4" ht="39.950000000000003" customHeight="1" x14ac:dyDescent="0.25">
      <c r="A13" s="215" t="s">
        <v>4</v>
      </c>
      <c r="B13" s="216" t="s">
        <v>54</v>
      </c>
      <c r="C13" s="159"/>
      <c r="D13" s="164">
        <f>SUM(D14:D20)</f>
        <v>224474556183.60001</v>
      </c>
    </row>
    <row r="14" spans="1:4" ht="39.950000000000003" customHeight="1" x14ac:dyDescent="0.25">
      <c r="A14" s="216"/>
      <c r="B14" s="216"/>
      <c r="C14" s="160" t="s">
        <v>47</v>
      </c>
      <c r="D14" s="164">
        <v>191793232436</v>
      </c>
    </row>
    <row r="15" spans="1:4" ht="39.950000000000003" customHeight="1" x14ac:dyDescent="0.25">
      <c r="A15" s="216"/>
      <c r="B15" s="216"/>
      <c r="C15" s="160" t="s">
        <v>47</v>
      </c>
      <c r="D15" s="164">
        <v>12000000000</v>
      </c>
    </row>
    <row r="16" spans="1:4" ht="39.950000000000003" customHeight="1" x14ac:dyDescent="0.25">
      <c r="A16" s="216"/>
      <c r="B16" s="216"/>
      <c r="C16" s="160" t="s">
        <v>19</v>
      </c>
      <c r="D16" s="164">
        <v>600000000</v>
      </c>
    </row>
    <row r="17" spans="1:4" ht="39.950000000000003" customHeight="1" x14ac:dyDescent="0.25">
      <c r="A17" s="216"/>
      <c r="B17" s="216"/>
      <c r="C17" s="160" t="s">
        <v>47</v>
      </c>
      <c r="D17" s="164">
        <v>20000000000</v>
      </c>
    </row>
    <row r="18" spans="1:4" ht="39.950000000000003" customHeight="1" x14ac:dyDescent="0.25">
      <c r="A18" s="216"/>
      <c r="B18" s="216"/>
      <c r="C18" s="160" t="s">
        <v>69</v>
      </c>
      <c r="D18" s="164">
        <v>9454002</v>
      </c>
    </row>
    <row r="19" spans="1:4" ht="39.950000000000003" customHeight="1" x14ac:dyDescent="0.25">
      <c r="A19" s="216"/>
      <c r="B19" s="216"/>
      <c r="C19" s="160" t="s">
        <v>68</v>
      </c>
      <c r="D19" s="164">
        <v>68864000</v>
      </c>
    </row>
    <row r="20" spans="1:4" ht="39.950000000000003" customHeight="1" x14ac:dyDescent="0.25">
      <c r="A20" s="216"/>
      <c r="B20" s="216"/>
      <c r="C20" s="160" t="s">
        <v>378</v>
      </c>
      <c r="D20" s="164">
        <v>3005745.6</v>
      </c>
    </row>
    <row r="21" spans="1:4" ht="39.950000000000003" customHeight="1" x14ac:dyDescent="0.25">
      <c r="A21" s="139" t="s">
        <v>7</v>
      </c>
      <c r="B21" s="168" t="s">
        <v>58</v>
      </c>
      <c r="C21" s="159"/>
      <c r="D21" s="164">
        <f>+D22+D23</f>
        <v>344739345</v>
      </c>
    </row>
    <row r="22" spans="1:4" ht="39.950000000000003" customHeight="1" x14ac:dyDescent="0.25">
      <c r="A22" s="139" t="s">
        <v>4</v>
      </c>
      <c r="B22" s="168" t="s">
        <v>59</v>
      </c>
      <c r="C22" s="159" t="s">
        <v>61</v>
      </c>
      <c r="D22" s="164">
        <v>329739345</v>
      </c>
    </row>
    <row r="23" spans="1:4" ht="39.950000000000003" customHeight="1" x14ac:dyDescent="0.25">
      <c r="A23" s="139" t="s">
        <v>4</v>
      </c>
      <c r="B23" s="168" t="s">
        <v>62</v>
      </c>
      <c r="C23" s="159" t="s">
        <v>47</v>
      </c>
      <c r="D23" s="164">
        <v>15000000</v>
      </c>
    </row>
  </sheetData>
  <mergeCells count="6">
    <mergeCell ref="A6:A9"/>
    <mergeCell ref="B6:B9"/>
    <mergeCell ref="A10:A12"/>
    <mergeCell ref="B10:B12"/>
    <mergeCell ref="A13:A20"/>
    <mergeCell ref="B13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J76"/>
  <sheetViews>
    <sheetView workbookViewId="0">
      <selection activeCell="A84" sqref="A84"/>
    </sheetView>
  </sheetViews>
  <sheetFormatPr baseColWidth="10" defaultRowHeight="15" x14ac:dyDescent="0.25"/>
  <cols>
    <col min="1" max="1" width="65.7109375" customWidth="1"/>
    <col min="2" max="2" width="18.85546875" style="49" bestFit="1" customWidth="1"/>
    <col min="3" max="8" width="21" customWidth="1"/>
    <col min="9" max="9" width="99.140625" bestFit="1" customWidth="1"/>
    <col min="10" max="10" width="18.85546875" style="49" bestFit="1" customWidth="1"/>
  </cols>
  <sheetData>
    <row r="3" spans="1:10" x14ac:dyDescent="0.25">
      <c r="I3" s="48" t="s">
        <v>312</v>
      </c>
    </row>
    <row r="4" spans="1:10" x14ac:dyDescent="0.25">
      <c r="B4" s="49" t="s">
        <v>311</v>
      </c>
      <c r="I4" s="48" t="s">
        <v>10</v>
      </c>
      <c r="J4" s="49" t="s">
        <v>311</v>
      </c>
    </row>
    <row r="5" spans="1:10" hidden="1" x14ac:dyDescent="0.25">
      <c r="A5" t="s">
        <v>87</v>
      </c>
      <c r="B5" s="49">
        <v>1189652447</v>
      </c>
      <c r="I5" t="s">
        <v>87</v>
      </c>
      <c r="J5" s="49">
        <v>1189652447</v>
      </c>
    </row>
    <row r="6" spans="1:10" hidden="1" x14ac:dyDescent="0.25">
      <c r="A6" t="s">
        <v>124</v>
      </c>
      <c r="B6" s="49">
        <v>4825923807</v>
      </c>
      <c r="I6" t="s">
        <v>124</v>
      </c>
      <c r="J6" s="49">
        <v>4825923807</v>
      </c>
    </row>
    <row r="7" spans="1:10" x14ac:dyDescent="0.25">
      <c r="A7" t="s">
        <v>244</v>
      </c>
      <c r="B7" s="49">
        <v>413382947</v>
      </c>
      <c r="I7" t="s">
        <v>244</v>
      </c>
      <c r="J7" s="49">
        <v>413382947</v>
      </c>
    </row>
    <row r="8" spans="1:10" hidden="1" x14ac:dyDescent="0.25">
      <c r="A8" t="s">
        <v>97</v>
      </c>
      <c r="B8" s="49">
        <v>2578364</v>
      </c>
      <c r="I8" t="s">
        <v>97</v>
      </c>
      <c r="J8" s="49">
        <v>2578364</v>
      </c>
    </row>
    <row r="9" spans="1:10" hidden="1" x14ac:dyDescent="0.25">
      <c r="A9" t="s">
        <v>95</v>
      </c>
      <c r="B9" s="49">
        <v>14085750</v>
      </c>
      <c r="I9" t="s">
        <v>95</v>
      </c>
      <c r="J9" s="49">
        <v>14085750</v>
      </c>
    </row>
    <row r="10" spans="1:10" hidden="1" x14ac:dyDescent="0.25">
      <c r="A10" t="s">
        <v>151</v>
      </c>
      <c r="B10" s="49">
        <v>4695250</v>
      </c>
      <c r="I10" t="s">
        <v>151</v>
      </c>
      <c r="J10" s="49">
        <v>4695250</v>
      </c>
    </row>
    <row r="11" spans="1:10" hidden="1" x14ac:dyDescent="0.25">
      <c r="A11" t="s">
        <v>103</v>
      </c>
      <c r="B11" s="49">
        <v>165330000</v>
      </c>
      <c r="I11" t="s">
        <v>103</v>
      </c>
      <c r="J11" s="49">
        <v>165330000</v>
      </c>
    </row>
    <row r="12" spans="1:10" hidden="1" x14ac:dyDescent="0.25">
      <c r="A12" t="s">
        <v>149</v>
      </c>
      <c r="B12" s="49">
        <v>55110000</v>
      </c>
      <c r="I12" t="s">
        <v>149</v>
      </c>
      <c r="J12" s="49">
        <v>55110000</v>
      </c>
    </row>
    <row r="13" spans="1:10" hidden="1" x14ac:dyDescent="0.25">
      <c r="A13" t="s">
        <v>318</v>
      </c>
      <c r="B13" s="49">
        <v>200000000</v>
      </c>
      <c r="I13" t="s">
        <v>318</v>
      </c>
      <c r="J13" s="49">
        <v>200000000</v>
      </c>
    </row>
    <row r="14" spans="1:10" hidden="1" x14ac:dyDescent="0.25">
      <c r="A14" t="s">
        <v>316</v>
      </c>
      <c r="B14" s="49">
        <v>8651256</v>
      </c>
      <c r="I14" t="s">
        <v>316</v>
      </c>
      <c r="J14" s="49">
        <v>8651256</v>
      </c>
    </row>
    <row r="15" spans="1:10" hidden="1" x14ac:dyDescent="0.25">
      <c r="A15" t="s">
        <v>317</v>
      </c>
      <c r="B15" s="49">
        <v>5982504</v>
      </c>
      <c r="I15" t="s">
        <v>317</v>
      </c>
      <c r="J15" s="49">
        <v>5982504</v>
      </c>
    </row>
    <row r="16" spans="1:10" hidden="1" x14ac:dyDescent="0.25">
      <c r="A16" t="s">
        <v>315</v>
      </c>
      <c r="B16" s="49">
        <v>2578364</v>
      </c>
      <c r="I16" t="s">
        <v>315</v>
      </c>
      <c r="J16" s="49">
        <v>2578364</v>
      </c>
    </row>
    <row r="17" spans="1:10" hidden="1" x14ac:dyDescent="0.25">
      <c r="A17" t="s">
        <v>314</v>
      </c>
      <c r="B17" s="49">
        <v>18781000</v>
      </c>
      <c r="I17" t="s">
        <v>314</v>
      </c>
      <c r="J17" s="49">
        <v>18781000</v>
      </c>
    </row>
    <row r="18" spans="1:10" hidden="1" x14ac:dyDescent="0.25">
      <c r="A18" t="s">
        <v>313</v>
      </c>
      <c r="B18" s="49">
        <v>220440000</v>
      </c>
      <c r="I18" t="s">
        <v>313</v>
      </c>
      <c r="J18" s="49">
        <v>220440000</v>
      </c>
    </row>
    <row r="19" spans="1:10" hidden="1" x14ac:dyDescent="0.25">
      <c r="A19" t="s">
        <v>142</v>
      </c>
      <c r="B19" s="49">
        <v>18446742</v>
      </c>
      <c r="I19" t="s">
        <v>142</v>
      </c>
      <c r="J19" s="49">
        <v>18446742</v>
      </c>
    </row>
    <row r="20" spans="1:10" hidden="1" x14ac:dyDescent="0.25">
      <c r="A20" t="s">
        <v>96</v>
      </c>
      <c r="B20" s="49">
        <v>31799826</v>
      </c>
      <c r="I20" t="s">
        <v>96</v>
      </c>
      <c r="J20" s="49">
        <v>31799826</v>
      </c>
    </row>
    <row r="21" spans="1:10" hidden="1" x14ac:dyDescent="0.25">
      <c r="A21" t="s">
        <v>94</v>
      </c>
      <c r="B21" s="49">
        <v>173724750</v>
      </c>
      <c r="I21" t="s">
        <v>94</v>
      </c>
      <c r="J21" s="49">
        <v>173724750</v>
      </c>
    </row>
    <row r="22" spans="1:10" hidden="1" x14ac:dyDescent="0.25">
      <c r="A22" t="s">
        <v>150</v>
      </c>
      <c r="B22" s="49">
        <v>57908250</v>
      </c>
      <c r="I22" t="s">
        <v>150</v>
      </c>
      <c r="J22" s="49">
        <v>57908250</v>
      </c>
    </row>
    <row r="23" spans="1:10" hidden="1" x14ac:dyDescent="0.25">
      <c r="A23" t="s">
        <v>93</v>
      </c>
      <c r="B23" s="49">
        <v>2039066250</v>
      </c>
      <c r="I23" t="s">
        <v>93</v>
      </c>
      <c r="J23" s="49">
        <v>2039066250</v>
      </c>
    </row>
    <row r="24" spans="1:10" hidden="1" x14ac:dyDescent="0.25">
      <c r="A24" t="s">
        <v>148</v>
      </c>
      <c r="B24" s="49">
        <v>679688750</v>
      </c>
      <c r="I24" t="s">
        <v>148</v>
      </c>
      <c r="J24" s="49">
        <v>679688750</v>
      </c>
    </row>
    <row r="25" spans="1:10" hidden="1" x14ac:dyDescent="0.25">
      <c r="A25" t="s">
        <v>230</v>
      </c>
      <c r="B25" s="49">
        <v>189642293</v>
      </c>
      <c r="I25" t="s">
        <v>230</v>
      </c>
      <c r="J25" s="49">
        <v>189642293</v>
      </c>
    </row>
    <row r="26" spans="1:10" hidden="1" x14ac:dyDescent="0.25">
      <c r="A26" t="s">
        <v>261</v>
      </c>
      <c r="B26" s="49">
        <v>1913988172</v>
      </c>
      <c r="I26" t="s">
        <v>261</v>
      </c>
      <c r="J26" s="49">
        <v>1913988172</v>
      </c>
    </row>
    <row r="27" spans="1:10" hidden="1" x14ac:dyDescent="0.25">
      <c r="A27" t="s">
        <v>183</v>
      </c>
      <c r="B27" s="49">
        <v>2105067300</v>
      </c>
      <c r="I27" t="s">
        <v>183</v>
      </c>
      <c r="J27" s="49">
        <v>2105067300</v>
      </c>
    </row>
    <row r="28" spans="1:10" hidden="1" x14ac:dyDescent="0.25">
      <c r="A28" t="s">
        <v>133</v>
      </c>
      <c r="B28" s="49">
        <v>146281664</v>
      </c>
      <c r="I28" t="s">
        <v>133</v>
      </c>
      <c r="J28" s="49">
        <v>146281664</v>
      </c>
    </row>
    <row r="29" spans="1:10" hidden="1" x14ac:dyDescent="0.25">
      <c r="A29" t="s">
        <v>134</v>
      </c>
      <c r="B29" s="49">
        <v>41745917</v>
      </c>
      <c r="I29" t="s">
        <v>134</v>
      </c>
      <c r="J29" s="49">
        <v>41745917</v>
      </c>
    </row>
    <row r="30" spans="1:10" hidden="1" x14ac:dyDescent="0.25">
      <c r="A30" t="s">
        <v>137</v>
      </c>
      <c r="B30" s="49">
        <v>98306930</v>
      </c>
      <c r="I30" t="s">
        <v>137</v>
      </c>
      <c r="J30" s="49">
        <v>98306930</v>
      </c>
    </row>
    <row r="31" spans="1:10" hidden="1" x14ac:dyDescent="0.25">
      <c r="A31" t="s">
        <v>372</v>
      </c>
      <c r="B31" s="49">
        <v>346316634</v>
      </c>
      <c r="I31" t="s">
        <v>372</v>
      </c>
      <c r="J31" s="49">
        <v>346316634</v>
      </c>
    </row>
    <row r="32" spans="1:10" hidden="1" x14ac:dyDescent="0.25">
      <c r="A32" t="s">
        <v>66</v>
      </c>
      <c r="B32" s="49">
        <v>48972957.299999997</v>
      </c>
      <c r="I32" t="s">
        <v>66</v>
      </c>
      <c r="J32" s="49">
        <v>48972957.299999997</v>
      </c>
    </row>
    <row r="33" spans="1:10" hidden="1" x14ac:dyDescent="0.25">
      <c r="A33" t="s">
        <v>292</v>
      </c>
      <c r="B33" s="49">
        <v>163243191</v>
      </c>
      <c r="I33" t="s">
        <v>292</v>
      </c>
      <c r="J33" s="49">
        <v>163243191</v>
      </c>
    </row>
    <row r="34" spans="1:10" hidden="1" x14ac:dyDescent="0.25">
      <c r="A34" t="s">
        <v>64</v>
      </c>
      <c r="B34" s="49">
        <v>163243191</v>
      </c>
      <c r="I34" t="s">
        <v>64</v>
      </c>
      <c r="J34" s="49">
        <v>163243191</v>
      </c>
    </row>
    <row r="35" spans="1:10" hidden="1" x14ac:dyDescent="0.25">
      <c r="A35" t="s">
        <v>254</v>
      </c>
      <c r="B35" s="49">
        <v>96495733</v>
      </c>
      <c r="I35" t="s">
        <v>254</v>
      </c>
      <c r="J35" s="49">
        <v>96495733</v>
      </c>
    </row>
    <row r="36" spans="1:10" hidden="1" x14ac:dyDescent="0.25">
      <c r="A36" t="s">
        <v>304</v>
      </c>
      <c r="B36" s="49">
        <v>81621595.5</v>
      </c>
      <c r="I36" t="s">
        <v>304</v>
      </c>
      <c r="J36" s="49">
        <v>81621595.5</v>
      </c>
    </row>
    <row r="37" spans="1:10" hidden="1" x14ac:dyDescent="0.25">
      <c r="A37" t="s">
        <v>290</v>
      </c>
      <c r="B37" s="49">
        <v>32648638.199999999</v>
      </c>
      <c r="I37" t="s">
        <v>290</v>
      </c>
      <c r="J37" s="49">
        <v>32648638.199999999</v>
      </c>
    </row>
    <row r="38" spans="1:10" hidden="1" x14ac:dyDescent="0.25">
      <c r="A38" t="s">
        <v>221</v>
      </c>
      <c r="B38" s="49">
        <v>142837792</v>
      </c>
      <c r="I38" t="s">
        <v>221</v>
      </c>
      <c r="J38" s="49">
        <v>142837792</v>
      </c>
    </row>
    <row r="39" spans="1:10" hidden="1" x14ac:dyDescent="0.25">
      <c r="A39" t="s">
        <v>136</v>
      </c>
      <c r="B39" s="49">
        <v>280771829</v>
      </c>
      <c r="I39" t="s">
        <v>136</v>
      </c>
      <c r="J39" s="49">
        <v>280771829</v>
      </c>
    </row>
    <row r="40" spans="1:10" hidden="1" x14ac:dyDescent="0.25">
      <c r="A40" t="s">
        <v>40</v>
      </c>
      <c r="B40" s="49">
        <v>1481718592</v>
      </c>
      <c r="I40" t="s">
        <v>40</v>
      </c>
      <c r="J40" s="49">
        <v>1481718592</v>
      </c>
    </row>
    <row r="41" spans="1:10" x14ac:dyDescent="0.25">
      <c r="A41" t="s">
        <v>249</v>
      </c>
      <c r="B41" s="49">
        <v>156135000</v>
      </c>
      <c r="I41" t="s">
        <v>249</v>
      </c>
      <c r="J41" s="49">
        <v>156135000</v>
      </c>
    </row>
    <row r="42" spans="1:10" x14ac:dyDescent="0.25">
      <c r="A42" t="s">
        <v>255</v>
      </c>
      <c r="B42" s="49">
        <v>35000000</v>
      </c>
      <c r="I42" t="s">
        <v>255</v>
      </c>
      <c r="J42" s="49">
        <v>35000000</v>
      </c>
    </row>
    <row r="43" spans="1:10" hidden="1" x14ac:dyDescent="0.25">
      <c r="A43" t="s">
        <v>117</v>
      </c>
      <c r="B43" s="49">
        <v>21569414</v>
      </c>
      <c r="I43" t="s">
        <v>117</v>
      </c>
      <c r="J43" s="49">
        <v>21569414</v>
      </c>
    </row>
    <row r="44" spans="1:10" x14ac:dyDescent="0.25">
      <c r="A44" t="s">
        <v>19</v>
      </c>
      <c r="B44" s="49">
        <v>7047175987</v>
      </c>
      <c r="C44">
        <f>SUBTOTAL(9,B7:B44)</f>
        <v>7651693934</v>
      </c>
      <c r="I44" t="s">
        <v>19</v>
      </c>
      <c r="J44" s="49">
        <v>7047175987</v>
      </c>
    </row>
    <row r="45" spans="1:10" hidden="1" x14ac:dyDescent="0.25">
      <c r="A45" t="s">
        <v>132</v>
      </c>
      <c r="B45" s="49">
        <v>39475032</v>
      </c>
      <c r="I45" t="s">
        <v>132</v>
      </c>
      <c r="J45" s="49">
        <v>39475032</v>
      </c>
    </row>
    <row r="46" spans="1:10" hidden="1" x14ac:dyDescent="0.25">
      <c r="A46" t="s">
        <v>131</v>
      </c>
      <c r="B46" s="49">
        <v>112651265</v>
      </c>
      <c r="I46" t="s">
        <v>131</v>
      </c>
      <c r="J46" s="49">
        <v>112651265</v>
      </c>
    </row>
    <row r="47" spans="1:10" hidden="1" x14ac:dyDescent="0.25">
      <c r="A47" t="s">
        <v>129</v>
      </c>
      <c r="B47" s="49">
        <v>1903619883</v>
      </c>
      <c r="I47" t="s">
        <v>129</v>
      </c>
      <c r="J47" s="49">
        <v>1903619883</v>
      </c>
    </row>
    <row r="48" spans="1:10" hidden="1" x14ac:dyDescent="0.25">
      <c r="A48" t="s">
        <v>130</v>
      </c>
      <c r="B48" s="49">
        <v>919064112</v>
      </c>
      <c r="I48" t="s">
        <v>130</v>
      </c>
      <c r="J48" s="49">
        <v>919064112</v>
      </c>
    </row>
    <row r="49" spans="1:10" hidden="1" x14ac:dyDescent="0.25">
      <c r="A49" t="s">
        <v>135</v>
      </c>
      <c r="B49" s="49">
        <v>53197846</v>
      </c>
      <c r="I49" t="s">
        <v>135</v>
      </c>
      <c r="J49" s="49">
        <v>53197846</v>
      </c>
    </row>
    <row r="50" spans="1:10" hidden="1" x14ac:dyDescent="0.25">
      <c r="A50" t="s">
        <v>146</v>
      </c>
      <c r="B50" s="49">
        <v>635448275</v>
      </c>
      <c r="I50" t="s">
        <v>146</v>
      </c>
      <c r="J50" s="49">
        <v>635448275</v>
      </c>
    </row>
    <row r="51" spans="1:10" hidden="1" x14ac:dyDescent="0.25">
      <c r="A51" t="s">
        <v>128</v>
      </c>
      <c r="B51" s="49">
        <v>6159492</v>
      </c>
      <c r="I51" t="s">
        <v>128</v>
      </c>
      <c r="J51" s="49">
        <v>6159492</v>
      </c>
    </row>
    <row r="52" spans="1:10" hidden="1" x14ac:dyDescent="0.25">
      <c r="A52" t="s">
        <v>147</v>
      </c>
      <c r="B52" s="49">
        <v>3079746</v>
      </c>
      <c r="I52" t="s">
        <v>147</v>
      </c>
      <c r="J52" s="49">
        <v>3079746</v>
      </c>
    </row>
    <row r="53" spans="1:10" hidden="1" x14ac:dyDescent="0.25">
      <c r="A53" t="s">
        <v>127</v>
      </c>
      <c r="B53" s="49">
        <v>1270896550</v>
      </c>
      <c r="I53" t="s">
        <v>127</v>
      </c>
      <c r="J53" s="49">
        <v>1270896550</v>
      </c>
    </row>
    <row r="54" spans="1:10" hidden="1" x14ac:dyDescent="0.25">
      <c r="A54" t="s">
        <v>126</v>
      </c>
      <c r="B54" s="49">
        <v>263570619</v>
      </c>
      <c r="I54" t="s">
        <v>126</v>
      </c>
      <c r="J54" s="49">
        <v>263570619</v>
      </c>
    </row>
    <row r="55" spans="1:10" hidden="1" x14ac:dyDescent="0.25">
      <c r="A55" t="s">
        <v>144</v>
      </c>
      <c r="B55" s="49">
        <v>53351820</v>
      </c>
      <c r="I55" t="s">
        <v>144</v>
      </c>
      <c r="J55" s="49">
        <v>53351820</v>
      </c>
    </row>
    <row r="56" spans="1:10" hidden="1" x14ac:dyDescent="0.25">
      <c r="A56" t="s">
        <v>143</v>
      </c>
      <c r="B56" s="49">
        <v>26675910</v>
      </c>
      <c r="I56" t="s">
        <v>143</v>
      </c>
      <c r="J56" s="49">
        <v>26675910</v>
      </c>
    </row>
    <row r="57" spans="1:10" hidden="1" x14ac:dyDescent="0.25">
      <c r="A57" t="s">
        <v>145</v>
      </c>
      <c r="B57" s="49">
        <v>36893484</v>
      </c>
      <c r="I57" t="s">
        <v>145</v>
      </c>
      <c r="J57" s="49">
        <v>36893484</v>
      </c>
    </row>
    <row r="58" spans="1:10" hidden="1" x14ac:dyDescent="0.25">
      <c r="A58" t="s">
        <v>69</v>
      </c>
      <c r="B58" s="49">
        <v>9454002</v>
      </c>
      <c r="I58" t="s">
        <v>69</v>
      </c>
      <c r="J58" s="49">
        <v>9454002</v>
      </c>
    </row>
    <row r="59" spans="1:10" hidden="1" x14ac:dyDescent="0.25">
      <c r="A59" t="s">
        <v>68</v>
      </c>
      <c r="B59" s="49">
        <v>68864000</v>
      </c>
      <c r="I59" t="s">
        <v>68</v>
      </c>
      <c r="J59" s="49">
        <v>68864000</v>
      </c>
    </row>
    <row r="60" spans="1:10" hidden="1" x14ac:dyDescent="0.25">
      <c r="A60" t="s">
        <v>298</v>
      </c>
      <c r="B60" s="49">
        <v>608279000</v>
      </c>
      <c r="I60" t="s">
        <v>298</v>
      </c>
      <c r="J60" s="49">
        <v>608279000</v>
      </c>
    </row>
    <row r="61" spans="1:10" hidden="1" x14ac:dyDescent="0.25">
      <c r="A61" t="s">
        <v>371</v>
      </c>
      <c r="B61" s="49">
        <v>10019152</v>
      </c>
      <c r="I61" t="s">
        <v>371</v>
      </c>
      <c r="J61" s="49">
        <v>10019152</v>
      </c>
    </row>
    <row r="62" spans="1:10" hidden="1" x14ac:dyDescent="0.25">
      <c r="A62" t="s">
        <v>262</v>
      </c>
      <c r="B62" s="49">
        <v>23832327</v>
      </c>
      <c r="I62" t="s">
        <v>262</v>
      </c>
      <c r="J62" s="49">
        <v>23832327</v>
      </c>
    </row>
    <row r="63" spans="1:10" hidden="1" x14ac:dyDescent="0.25">
      <c r="A63" t="s">
        <v>67</v>
      </c>
      <c r="B63" s="49">
        <v>10019152</v>
      </c>
      <c r="I63" t="s">
        <v>67</v>
      </c>
      <c r="J63" s="49">
        <v>10019152</v>
      </c>
    </row>
    <row r="64" spans="1:10" hidden="1" x14ac:dyDescent="0.25">
      <c r="A64" t="s">
        <v>184</v>
      </c>
      <c r="B64" s="49">
        <v>10019152</v>
      </c>
      <c r="I64" t="s">
        <v>184</v>
      </c>
      <c r="J64" s="49">
        <v>10019152</v>
      </c>
    </row>
    <row r="65" spans="1:10" hidden="1" x14ac:dyDescent="0.25">
      <c r="A65" t="s">
        <v>104</v>
      </c>
      <c r="B65" s="49">
        <v>37620838</v>
      </c>
      <c r="I65" t="s">
        <v>104</v>
      </c>
      <c r="J65" s="49">
        <v>37620838</v>
      </c>
    </row>
    <row r="66" spans="1:10" hidden="1" x14ac:dyDescent="0.25">
      <c r="A66" t="s">
        <v>65</v>
      </c>
      <c r="B66" s="49">
        <v>10019152</v>
      </c>
      <c r="I66" t="s">
        <v>65</v>
      </c>
      <c r="J66" s="49">
        <v>10019152</v>
      </c>
    </row>
    <row r="67" spans="1:10" hidden="1" x14ac:dyDescent="0.25">
      <c r="A67" t="s">
        <v>286</v>
      </c>
      <c r="B67" s="49">
        <v>3853643972</v>
      </c>
      <c r="I67" t="s">
        <v>286</v>
      </c>
      <c r="J67" s="49">
        <v>3853643972</v>
      </c>
    </row>
    <row r="68" spans="1:10" hidden="1" x14ac:dyDescent="0.25">
      <c r="A68" t="s">
        <v>61</v>
      </c>
      <c r="B68" s="49">
        <v>329739345</v>
      </c>
      <c r="I68" t="s">
        <v>61</v>
      </c>
      <c r="J68" s="49">
        <v>329739345</v>
      </c>
    </row>
    <row r="69" spans="1:10" hidden="1" x14ac:dyDescent="0.25">
      <c r="A69" t="s">
        <v>47</v>
      </c>
      <c r="B69" s="49">
        <v>229649232436.45999</v>
      </c>
      <c r="I69" t="s">
        <v>47</v>
      </c>
      <c r="J69" s="49">
        <v>229649232436.45999</v>
      </c>
    </row>
    <row r="70" spans="1:10" hidden="1" x14ac:dyDescent="0.25">
      <c r="A70" t="s">
        <v>140</v>
      </c>
      <c r="B70" s="49">
        <v>3621527478</v>
      </c>
      <c r="I70" t="s">
        <v>140</v>
      </c>
      <c r="J70" s="49">
        <v>3621527478</v>
      </c>
    </row>
    <row r="71" spans="1:10" hidden="1" x14ac:dyDescent="0.25">
      <c r="A71" t="s">
        <v>141</v>
      </c>
      <c r="B71" s="49">
        <v>29696246</v>
      </c>
      <c r="I71" t="s">
        <v>141</v>
      </c>
      <c r="J71" s="49">
        <v>29696246</v>
      </c>
    </row>
    <row r="72" spans="1:10" hidden="1" x14ac:dyDescent="0.25">
      <c r="A72" t="s">
        <v>116</v>
      </c>
      <c r="B72" s="49">
        <v>24312991</v>
      </c>
      <c r="I72" t="s">
        <v>116</v>
      </c>
      <c r="J72" s="49">
        <v>24312991</v>
      </c>
    </row>
    <row r="73" spans="1:10" hidden="1" x14ac:dyDescent="0.25">
      <c r="A73" t="s">
        <v>74</v>
      </c>
      <c r="B73" s="49">
        <v>4659018673</v>
      </c>
      <c r="I73" t="s">
        <v>74</v>
      </c>
      <c r="J73" s="49">
        <v>4659018673</v>
      </c>
    </row>
    <row r="74" spans="1:10" hidden="1" x14ac:dyDescent="0.25">
      <c r="A74" t="s">
        <v>125</v>
      </c>
      <c r="B74" s="49">
        <v>3123164658</v>
      </c>
      <c r="I74" t="s">
        <v>125</v>
      </c>
      <c r="J74" s="49">
        <v>3123164658</v>
      </c>
    </row>
    <row r="75" spans="1:10" hidden="1" x14ac:dyDescent="0.25">
      <c r="A75" t="s">
        <v>309</v>
      </c>
      <c r="I75" t="s">
        <v>309</v>
      </c>
    </row>
    <row r="76" spans="1:10" hidden="1" x14ac:dyDescent="0.25">
      <c r="A76" t="s">
        <v>310</v>
      </c>
      <c r="B76" s="49">
        <v>276123155695.45996</v>
      </c>
      <c r="I76" t="s">
        <v>310</v>
      </c>
      <c r="J76" s="49">
        <v>276123155695.45996</v>
      </c>
    </row>
  </sheetData>
  <autoFilter ref="A4:O76">
    <filterColumn colId="0">
      <filters>
        <filter val="1% MEDIO AMBIENTE.               I.C.L.D."/>
        <filter val="FONDO DE RIESGO ORD-745/2017"/>
        <filter val="FONDO DE RIESGO- SIMULACROS ORD 749/2017"/>
        <filter val="ICLD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workbookViewId="0">
      <selection activeCell="B7" sqref="B7"/>
    </sheetView>
  </sheetViews>
  <sheetFormatPr baseColWidth="10" defaultRowHeight="15" x14ac:dyDescent="0.25"/>
  <cols>
    <col min="1" max="1" width="19.28515625" customWidth="1"/>
    <col min="2" max="2" width="54.5703125" style="20" customWidth="1"/>
    <col min="3" max="3" width="24.42578125" style="13" customWidth="1"/>
    <col min="4" max="4" width="19.7109375" style="4" customWidth="1"/>
    <col min="5" max="5" width="17.42578125" bestFit="1" customWidth="1"/>
    <col min="6" max="6" width="20.42578125" customWidth="1"/>
    <col min="7" max="7" width="15.140625" bestFit="1" customWidth="1"/>
  </cols>
  <sheetData>
    <row r="1" spans="1:6" x14ac:dyDescent="0.25">
      <c r="A1" s="2" t="s">
        <v>12</v>
      </c>
      <c r="B1" s="2"/>
      <c r="C1" s="28" t="s">
        <v>10</v>
      </c>
      <c r="D1" s="15" t="s">
        <v>11</v>
      </c>
    </row>
    <row r="2" spans="1:6" ht="23.25" customHeight="1" x14ac:dyDescent="0.25">
      <c r="A2" s="127" t="s">
        <v>0</v>
      </c>
      <c r="B2" s="69" t="s">
        <v>1</v>
      </c>
      <c r="C2" s="69"/>
      <c r="D2" s="69"/>
    </row>
    <row r="3" spans="1:6" x14ac:dyDescent="0.25">
      <c r="A3" s="54" t="s">
        <v>2</v>
      </c>
      <c r="B3" s="73" t="s">
        <v>3</v>
      </c>
      <c r="C3" s="73"/>
      <c r="D3" s="73"/>
    </row>
    <row r="4" spans="1:6" x14ac:dyDescent="0.25">
      <c r="A4" s="77" t="s">
        <v>7</v>
      </c>
      <c r="B4" s="78" t="s">
        <v>5</v>
      </c>
      <c r="C4" s="78"/>
      <c r="D4" s="78"/>
    </row>
    <row r="5" spans="1:6" ht="20.25" customHeight="1" x14ac:dyDescent="0.25">
      <c r="A5" s="90" t="s">
        <v>4</v>
      </c>
      <c r="B5" s="91" t="s">
        <v>8</v>
      </c>
      <c r="C5" s="91"/>
      <c r="D5" s="91"/>
    </row>
    <row r="6" spans="1:6" ht="54" customHeight="1" x14ac:dyDescent="0.25">
      <c r="A6" s="9" t="s">
        <v>6</v>
      </c>
      <c r="B6" s="43" t="s">
        <v>9</v>
      </c>
      <c r="C6" s="32" t="s">
        <v>65</v>
      </c>
      <c r="D6" s="10">
        <v>10019152</v>
      </c>
    </row>
    <row r="7" spans="1:6" ht="28.5" customHeight="1" x14ac:dyDescent="0.25">
      <c r="A7" s="9"/>
      <c r="B7" s="44"/>
      <c r="C7" s="31" t="s">
        <v>64</v>
      </c>
      <c r="D7" s="5">
        <v>120000000</v>
      </c>
    </row>
    <row r="8" spans="1:6" ht="45" customHeight="1" x14ac:dyDescent="0.25">
      <c r="A8" s="9"/>
      <c r="B8" s="30" t="s">
        <v>13</v>
      </c>
      <c r="C8" s="29" t="s">
        <v>64</v>
      </c>
      <c r="D8" s="5">
        <v>21621596</v>
      </c>
    </row>
    <row r="9" spans="1:6" ht="30" customHeight="1" x14ac:dyDescent="0.25">
      <c r="A9" s="9"/>
      <c r="B9" s="30" t="s">
        <v>14</v>
      </c>
      <c r="C9" s="29" t="s">
        <v>64</v>
      </c>
      <c r="D9" s="5">
        <v>21621595</v>
      </c>
    </row>
    <row r="10" spans="1:6" x14ac:dyDescent="0.25">
      <c r="A10" s="54" t="s">
        <v>2</v>
      </c>
      <c r="B10" s="74" t="s">
        <v>15</v>
      </c>
      <c r="C10" s="75"/>
      <c r="D10" s="75"/>
      <c r="F10" s="3">
        <f>SUM(D6:D9)</f>
        <v>173262343</v>
      </c>
    </row>
    <row r="11" spans="1:6" x14ac:dyDescent="0.25">
      <c r="A11" s="77" t="s">
        <v>7</v>
      </c>
      <c r="B11" s="79" t="s">
        <v>16</v>
      </c>
      <c r="C11" s="78"/>
      <c r="D11" s="78"/>
    </row>
    <row r="12" spans="1:6" ht="20.25" customHeight="1" x14ac:dyDescent="0.25">
      <c r="A12" s="90" t="s">
        <v>4</v>
      </c>
      <c r="B12" s="92" t="s">
        <v>17</v>
      </c>
      <c r="C12" s="93"/>
      <c r="D12" s="93"/>
    </row>
    <row r="13" spans="1:6" x14ac:dyDescent="0.25">
      <c r="A13" s="18" t="s">
        <v>6</v>
      </c>
      <c r="B13" s="23" t="s">
        <v>18</v>
      </c>
      <c r="C13" s="29" t="s">
        <v>19</v>
      </c>
      <c r="D13" s="5">
        <v>168442465</v>
      </c>
    </row>
    <row r="14" spans="1:6" x14ac:dyDescent="0.25">
      <c r="A14" s="21"/>
      <c r="B14" s="23" t="s">
        <v>20</v>
      </c>
      <c r="C14" s="29" t="s">
        <v>19</v>
      </c>
      <c r="D14" s="5">
        <v>300000000</v>
      </c>
    </row>
    <row r="15" spans="1:6" x14ac:dyDescent="0.25">
      <c r="A15" s="90" t="s">
        <v>4</v>
      </c>
      <c r="B15" s="94" t="s">
        <v>21</v>
      </c>
      <c r="C15" s="94"/>
      <c r="D15" s="94"/>
    </row>
    <row r="16" spans="1:6" ht="17.25" customHeight="1" x14ac:dyDescent="0.25">
      <c r="A16" s="1" t="s">
        <v>6</v>
      </c>
      <c r="B16" s="23" t="s">
        <v>22</v>
      </c>
      <c r="C16" s="31" t="s">
        <v>19</v>
      </c>
      <c r="D16" s="34">
        <v>100000000</v>
      </c>
    </row>
    <row r="17" spans="1:6" x14ac:dyDescent="0.25">
      <c r="A17" s="90" t="s">
        <v>4</v>
      </c>
      <c r="B17" s="94" t="s">
        <v>23</v>
      </c>
      <c r="C17" s="94"/>
      <c r="D17" s="94"/>
    </row>
    <row r="18" spans="1:6" ht="16.5" customHeight="1" x14ac:dyDescent="0.25">
      <c r="A18" s="1" t="s">
        <v>6</v>
      </c>
      <c r="B18" s="23" t="s">
        <v>24</v>
      </c>
      <c r="C18" s="31" t="s">
        <v>19</v>
      </c>
      <c r="D18" s="34">
        <v>281259160</v>
      </c>
    </row>
    <row r="19" spans="1:6" x14ac:dyDescent="0.25">
      <c r="A19" s="90" t="s">
        <v>4</v>
      </c>
      <c r="B19" s="94" t="s">
        <v>25</v>
      </c>
      <c r="C19" s="94"/>
      <c r="D19" s="94"/>
    </row>
    <row r="20" spans="1:6" ht="30" customHeight="1" x14ac:dyDescent="0.25">
      <c r="A20" s="18" t="s">
        <v>6</v>
      </c>
      <c r="B20" s="11" t="s">
        <v>26</v>
      </c>
      <c r="C20" s="31" t="s">
        <v>19</v>
      </c>
      <c r="D20" s="5">
        <v>307768512</v>
      </c>
    </row>
    <row r="21" spans="1:6" ht="30" customHeight="1" x14ac:dyDescent="0.25">
      <c r="A21" s="21"/>
      <c r="B21" s="30" t="s">
        <v>27</v>
      </c>
      <c r="C21" s="31" t="s">
        <v>19</v>
      </c>
      <c r="D21" s="5">
        <v>50000000</v>
      </c>
      <c r="F21" s="3">
        <f>+D13+D14+D16+D18+D20+D21</f>
        <v>1207470137</v>
      </c>
    </row>
    <row r="22" spans="1:6" ht="30" customHeight="1" x14ac:dyDescent="0.25">
      <c r="A22" s="127" t="s">
        <v>0</v>
      </c>
      <c r="B22" s="70" t="s">
        <v>28</v>
      </c>
      <c r="C22" s="71"/>
      <c r="D22" s="72"/>
      <c r="E22" s="3">
        <f>SUM(D23:D249)</f>
        <v>264816986250.89999</v>
      </c>
      <c r="F22" s="53">
        <f>+'POAI 2019 PROYECTOS'!D30</f>
        <v>264786986250.89999</v>
      </c>
    </row>
    <row r="23" spans="1:6" ht="30" x14ac:dyDescent="0.25">
      <c r="A23" s="54" t="s">
        <v>2</v>
      </c>
      <c r="B23" s="55" t="s">
        <v>29</v>
      </c>
      <c r="C23" s="56"/>
      <c r="D23" s="57"/>
    </row>
    <row r="24" spans="1:6" x14ac:dyDescent="0.25">
      <c r="A24" s="77" t="s">
        <v>7</v>
      </c>
      <c r="B24" s="80" t="s">
        <v>30</v>
      </c>
      <c r="C24" s="81"/>
      <c r="D24" s="82"/>
    </row>
    <row r="25" spans="1:6" ht="45" customHeight="1" x14ac:dyDescent="0.25">
      <c r="A25" s="95" t="s">
        <v>4</v>
      </c>
      <c r="B25" s="96" t="s">
        <v>31</v>
      </c>
      <c r="C25" s="97"/>
      <c r="D25" s="98"/>
    </row>
    <row r="26" spans="1:6" ht="30.75" customHeight="1" x14ac:dyDescent="0.25">
      <c r="A26" s="24" t="s">
        <v>6</v>
      </c>
      <c r="B26" s="30" t="s">
        <v>32</v>
      </c>
      <c r="C26" s="29" t="s">
        <v>19</v>
      </c>
      <c r="D26" s="5">
        <v>70000000</v>
      </c>
    </row>
    <row r="27" spans="1:6" x14ac:dyDescent="0.25">
      <c r="A27" s="24"/>
      <c r="B27" s="30" t="s">
        <v>33</v>
      </c>
      <c r="C27" s="29" t="s">
        <v>19</v>
      </c>
      <c r="D27" s="5">
        <v>70000000</v>
      </c>
    </row>
    <row r="28" spans="1:6" x14ac:dyDescent="0.25">
      <c r="A28" s="77" t="s">
        <v>7</v>
      </c>
      <c r="B28" s="80" t="s">
        <v>34</v>
      </c>
      <c r="C28" s="81"/>
      <c r="D28" s="82"/>
    </row>
    <row r="29" spans="1:6" ht="45" customHeight="1" x14ac:dyDescent="0.25">
      <c r="A29" s="95" t="s">
        <v>4</v>
      </c>
      <c r="B29" s="96" t="s">
        <v>35</v>
      </c>
      <c r="C29" s="97"/>
      <c r="D29" s="98"/>
    </row>
    <row r="30" spans="1:6" ht="15" customHeight="1" x14ac:dyDescent="0.25">
      <c r="A30" s="25" t="s">
        <v>6</v>
      </c>
      <c r="B30" s="30" t="s">
        <v>36</v>
      </c>
      <c r="C30" s="12" t="s">
        <v>19</v>
      </c>
      <c r="D30" s="5">
        <v>120000000</v>
      </c>
    </row>
    <row r="31" spans="1:6" x14ac:dyDescent="0.25">
      <c r="A31" s="77" t="s">
        <v>7</v>
      </c>
      <c r="B31" s="80" t="s">
        <v>37</v>
      </c>
      <c r="C31" s="81"/>
      <c r="D31" s="82"/>
    </row>
    <row r="32" spans="1:6" x14ac:dyDescent="0.25">
      <c r="A32" s="95" t="s">
        <v>4</v>
      </c>
      <c r="B32" s="96" t="s">
        <v>38</v>
      </c>
      <c r="C32" s="97"/>
      <c r="D32" s="98"/>
    </row>
    <row r="33" spans="1:6" ht="15" customHeight="1" x14ac:dyDescent="0.25">
      <c r="A33" s="25" t="s">
        <v>6</v>
      </c>
      <c r="B33" s="30" t="s">
        <v>39</v>
      </c>
      <c r="C33" s="12" t="s">
        <v>40</v>
      </c>
      <c r="D33" s="5">
        <v>700000000</v>
      </c>
    </row>
    <row r="34" spans="1:6" ht="30" customHeight="1" x14ac:dyDescent="0.25">
      <c r="A34" s="99" t="s">
        <v>4</v>
      </c>
      <c r="B34" s="96" t="s">
        <v>41</v>
      </c>
      <c r="C34" s="97"/>
      <c r="D34" s="98"/>
    </row>
    <row r="35" spans="1:6" ht="30" x14ac:dyDescent="0.25">
      <c r="A35" s="25" t="s">
        <v>6</v>
      </c>
      <c r="B35" s="30" t="s">
        <v>42</v>
      </c>
      <c r="C35" s="12" t="s">
        <v>40</v>
      </c>
      <c r="D35" s="34">
        <v>200000000</v>
      </c>
      <c r="F35" s="3">
        <f>SUM(D26+D27+D30+D33+D35)</f>
        <v>1160000000</v>
      </c>
    </row>
    <row r="36" spans="1:6" ht="30" x14ac:dyDescent="0.25">
      <c r="A36" s="54" t="s">
        <v>2</v>
      </c>
      <c r="B36" s="55" t="s">
        <v>43</v>
      </c>
      <c r="C36" s="56"/>
      <c r="D36" s="57"/>
    </row>
    <row r="37" spans="1:6" x14ac:dyDescent="0.25">
      <c r="A37" s="77" t="s">
        <v>7</v>
      </c>
      <c r="B37" s="80" t="s">
        <v>44</v>
      </c>
      <c r="C37" s="81"/>
      <c r="D37" s="82"/>
    </row>
    <row r="38" spans="1:6" x14ac:dyDescent="0.25">
      <c r="A38" s="95" t="s">
        <v>4</v>
      </c>
      <c r="B38" s="96" t="s">
        <v>45</v>
      </c>
      <c r="C38" s="97"/>
      <c r="D38" s="98"/>
    </row>
    <row r="39" spans="1:6" ht="60" customHeight="1" x14ac:dyDescent="0.25">
      <c r="A39" s="25" t="s">
        <v>6</v>
      </c>
      <c r="B39" s="30" t="s">
        <v>46</v>
      </c>
      <c r="C39" s="31" t="s">
        <v>47</v>
      </c>
      <c r="D39" s="14">
        <v>450000000</v>
      </c>
    </row>
    <row r="40" spans="1:6" x14ac:dyDescent="0.25">
      <c r="A40" s="83" t="s">
        <v>7</v>
      </c>
      <c r="B40" s="80" t="s">
        <v>48</v>
      </c>
      <c r="C40" s="81"/>
      <c r="D40" s="82"/>
    </row>
    <row r="41" spans="1:6" x14ac:dyDescent="0.25">
      <c r="A41" s="95" t="s">
        <v>4</v>
      </c>
      <c r="B41" s="96" t="s">
        <v>49</v>
      </c>
      <c r="C41" s="97"/>
      <c r="D41" s="98"/>
    </row>
    <row r="42" spans="1:6" ht="31.5" customHeight="1" x14ac:dyDescent="0.25">
      <c r="A42" s="220" t="s">
        <v>6</v>
      </c>
      <c r="B42" s="217" t="s">
        <v>50</v>
      </c>
      <c r="C42" s="31" t="s">
        <v>19</v>
      </c>
      <c r="D42" s="5">
        <v>320839441</v>
      </c>
    </row>
    <row r="43" spans="1:6" ht="45" customHeight="1" x14ac:dyDescent="0.25">
      <c r="A43" s="221"/>
      <c r="B43" s="218"/>
      <c r="C43" s="12" t="s">
        <v>47</v>
      </c>
      <c r="D43" s="5">
        <v>2491000000</v>
      </c>
    </row>
    <row r="44" spans="1:6" x14ac:dyDescent="0.25">
      <c r="A44" s="222"/>
      <c r="B44" s="219"/>
      <c r="C44" s="31" t="s">
        <v>66</v>
      </c>
      <c r="D44" s="5">
        <v>48972957.299999997</v>
      </c>
    </row>
    <row r="45" spans="1:6" x14ac:dyDescent="0.25">
      <c r="A45" s="95" t="s">
        <v>4</v>
      </c>
      <c r="B45" s="96" t="s">
        <v>51</v>
      </c>
      <c r="C45" s="97"/>
      <c r="D45" s="98"/>
    </row>
    <row r="46" spans="1:6" ht="35.25" customHeight="1" x14ac:dyDescent="0.25">
      <c r="A46" s="9" t="s">
        <v>6</v>
      </c>
      <c r="B46" s="30" t="s">
        <v>52</v>
      </c>
      <c r="C46" s="29" t="s">
        <v>47</v>
      </c>
      <c r="D46" s="5">
        <v>1900000000</v>
      </c>
    </row>
    <row r="47" spans="1:6" ht="30" customHeight="1" x14ac:dyDescent="0.25">
      <c r="A47" s="9"/>
      <c r="B47" s="30" t="s">
        <v>53</v>
      </c>
      <c r="C47" s="29" t="s">
        <v>47</v>
      </c>
      <c r="D47" s="5">
        <v>1000000000</v>
      </c>
    </row>
    <row r="48" spans="1:6" x14ac:dyDescent="0.25">
      <c r="A48" s="95" t="s">
        <v>4</v>
      </c>
      <c r="B48" s="96" t="s">
        <v>54</v>
      </c>
      <c r="C48" s="97"/>
      <c r="D48" s="98"/>
    </row>
    <row r="49" spans="1:6" ht="48.75" customHeight="1" x14ac:dyDescent="0.25">
      <c r="A49" s="7" t="s">
        <v>6</v>
      </c>
      <c r="B49" s="30" t="s">
        <v>55</v>
      </c>
      <c r="C49" s="29" t="s">
        <v>47</v>
      </c>
      <c r="D49" s="5">
        <v>191793232436</v>
      </c>
    </row>
    <row r="50" spans="1:6" ht="30" customHeight="1" x14ac:dyDescent="0.25">
      <c r="A50" s="6"/>
      <c r="B50" s="38" t="s">
        <v>56</v>
      </c>
      <c r="C50" s="29" t="s">
        <v>47</v>
      </c>
      <c r="D50" s="5">
        <v>12000000000</v>
      </c>
    </row>
    <row r="51" spans="1:6" ht="36.6" customHeight="1" x14ac:dyDescent="0.25">
      <c r="A51" s="6"/>
      <c r="B51" s="217" t="s">
        <v>57</v>
      </c>
      <c r="C51" s="31" t="s">
        <v>19</v>
      </c>
      <c r="D51" s="5">
        <v>600000000</v>
      </c>
    </row>
    <row r="52" spans="1:6" ht="45" customHeight="1" x14ac:dyDescent="0.25">
      <c r="A52" s="6"/>
      <c r="B52" s="218"/>
      <c r="C52" s="31" t="s">
        <v>47</v>
      </c>
      <c r="D52" s="5">
        <v>20000000000</v>
      </c>
    </row>
    <row r="53" spans="1:6" ht="60" customHeight="1" x14ac:dyDescent="0.25">
      <c r="A53" s="6"/>
      <c r="B53" s="218"/>
      <c r="C53" s="31" t="s">
        <v>69</v>
      </c>
      <c r="D53" s="5">
        <v>9454002</v>
      </c>
    </row>
    <row r="54" spans="1:6" ht="45" customHeight="1" x14ac:dyDescent="0.25">
      <c r="A54" s="6"/>
      <c r="B54" s="218"/>
      <c r="C54" s="31" t="s">
        <v>68</v>
      </c>
      <c r="D54" s="5">
        <v>68864000</v>
      </c>
    </row>
    <row r="55" spans="1:6" ht="30" customHeight="1" x14ac:dyDescent="0.25">
      <c r="A55" s="6"/>
      <c r="B55" s="219"/>
      <c r="C55" s="31" t="s">
        <v>67</v>
      </c>
      <c r="D55" s="5">
        <v>3005745.6</v>
      </c>
    </row>
    <row r="56" spans="1:6" x14ac:dyDescent="0.25">
      <c r="A56" s="83" t="s">
        <v>7</v>
      </c>
      <c r="B56" s="80" t="s">
        <v>58</v>
      </c>
      <c r="C56" s="81"/>
      <c r="D56" s="82"/>
    </row>
    <row r="57" spans="1:6" ht="30" customHeight="1" x14ac:dyDescent="0.25">
      <c r="A57" s="95" t="s">
        <v>4</v>
      </c>
      <c r="B57" s="96" t="s">
        <v>59</v>
      </c>
      <c r="C57" s="97"/>
      <c r="D57" s="98"/>
    </row>
    <row r="58" spans="1:6" ht="30" customHeight="1" x14ac:dyDescent="0.25">
      <c r="A58" s="25" t="s">
        <v>6</v>
      </c>
      <c r="B58" s="30" t="s">
        <v>60</v>
      </c>
      <c r="C58" s="12" t="s">
        <v>61</v>
      </c>
      <c r="D58" s="5">
        <v>329739345</v>
      </c>
    </row>
    <row r="59" spans="1:6" x14ac:dyDescent="0.25">
      <c r="A59" s="95" t="s">
        <v>4</v>
      </c>
      <c r="B59" s="96" t="s">
        <v>62</v>
      </c>
      <c r="C59" s="97"/>
      <c r="D59" s="98"/>
    </row>
    <row r="60" spans="1:6" ht="45" customHeight="1" x14ac:dyDescent="0.25">
      <c r="A60" s="25" t="s">
        <v>6</v>
      </c>
      <c r="B60" s="30" t="s">
        <v>63</v>
      </c>
      <c r="C60" s="12" t="s">
        <v>47</v>
      </c>
      <c r="D60" s="5">
        <v>15000000</v>
      </c>
      <c r="F60" s="3">
        <f>SUM(D39+D42+D43+D44+D46+D47+D49+D50+D51+D52+D53+D54+D55+D58+D60)</f>
        <v>231030107926.89999</v>
      </c>
    </row>
    <row r="61" spans="1:6" x14ac:dyDescent="0.25">
      <c r="A61" s="54" t="s">
        <v>2</v>
      </c>
      <c r="B61" s="55" t="s">
        <v>71</v>
      </c>
      <c r="C61" s="56"/>
      <c r="D61" s="57"/>
    </row>
    <row r="62" spans="1:6" x14ac:dyDescent="0.25">
      <c r="A62" s="77" t="s">
        <v>7</v>
      </c>
      <c r="B62" s="80" t="s">
        <v>70</v>
      </c>
      <c r="C62" s="81"/>
      <c r="D62" s="82"/>
    </row>
    <row r="63" spans="1:6" x14ac:dyDescent="0.25">
      <c r="A63" s="95" t="s">
        <v>4</v>
      </c>
      <c r="B63" s="96" t="s">
        <v>72</v>
      </c>
      <c r="C63" s="97"/>
      <c r="D63" s="98"/>
    </row>
    <row r="64" spans="1:6" ht="30" customHeight="1" x14ac:dyDescent="0.25">
      <c r="A64" s="25" t="s">
        <v>6</v>
      </c>
      <c r="B64" s="30" t="s">
        <v>73</v>
      </c>
      <c r="C64" s="31" t="s">
        <v>74</v>
      </c>
      <c r="D64" s="5">
        <v>326131000</v>
      </c>
    </row>
    <row r="65" spans="1:4" x14ac:dyDescent="0.25">
      <c r="A65" s="95" t="s">
        <v>4</v>
      </c>
      <c r="B65" s="96" t="s">
        <v>75</v>
      </c>
      <c r="C65" s="97"/>
      <c r="D65" s="98"/>
    </row>
    <row r="66" spans="1:4" ht="30" customHeight="1" x14ac:dyDescent="0.25">
      <c r="A66" s="25" t="s">
        <v>6</v>
      </c>
      <c r="B66" s="30" t="s">
        <v>76</v>
      </c>
      <c r="C66" s="31" t="s">
        <v>74</v>
      </c>
      <c r="D66" s="5">
        <v>279541000</v>
      </c>
    </row>
    <row r="67" spans="1:4" x14ac:dyDescent="0.25">
      <c r="A67" s="95" t="s">
        <v>4</v>
      </c>
      <c r="B67" s="96" t="s">
        <v>77</v>
      </c>
      <c r="C67" s="97"/>
      <c r="D67" s="98"/>
    </row>
    <row r="68" spans="1:4" ht="30" x14ac:dyDescent="0.25">
      <c r="A68" s="25" t="s">
        <v>6</v>
      </c>
      <c r="B68" s="30" t="s">
        <v>78</v>
      </c>
      <c r="C68" s="31" t="s">
        <v>74</v>
      </c>
      <c r="D68" s="5">
        <v>372721000</v>
      </c>
    </row>
    <row r="69" spans="1:4" x14ac:dyDescent="0.25">
      <c r="A69" s="95" t="s">
        <v>4</v>
      </c>
      <c r="B69" s="96" t="s">
        <v>79</v>
      </c>
      <c r="C69" s="97"/>
      <c r="D69" s="98"/>
    </row>
    <row r="70" spans="1:4" ht="30" customHeight="1" x14ac:dyDescent="0.25">
      <c r="A70" s="25" t="s">
        <v>6</v>
      </c>
      <c r="B70" s="30" t="s">
        <v>80</v>
      </c>
      <c r="C70" s="31" t="s">
        <v>74</v>
      </c>
      <c r="D70" s="5">
        <v>232951000</v>
      </c>
    </row>
    <row r="71" spans="1:4" x14ac:dyDescent="0.25">
      <c r="A71" s="95" t="s">
        <v>4</v>
      </c>
      <c r="B71" s="96" t="s">
        <v>81</v>
      </c>
      <c r="C71" s="97"/>
      <c r="D71" s="98"/>
    </row>
    <row r="72" spans="1:4" ht="30" customHeight="1" x14ac:dyDescent="0.25">
      <c r="A72" s="25" t="s">
        <v>6</v>
      </c>
      <c r="B72" s="30" t="s">
        <v>152</v>
      </c>
      <c r="C72" s="12" t="s">
        <v>74</v>
      </c>
      <c r="D72" s="5">
        <v>116475000</v>
      </c>
    </row>
    <row r="73" spans="1:4" x14ac:dyDescent="0.25">
      <c r="A73" s="95" t="s">
        <v>4</v>
      </c>
      <c r="B73" s="96" t="s">
        <v>153</v>
      </c>
      <c r="C73" s="97"/>
      <c r="D73" s="98"/>
    </row>
    <row r="74" spans="1:4" ht="30" customHeight="1" x14ac:dyDescent="0.25">
      <c r="A74" s="25" t="s">
        <v>6</v>
      </c>
      <c r="B74" s="30" t="s">
        <v>82</v>
      </c>
      <c r="C74" s="31" t="s">
        <v>74</v>
      </c>
      <c r="D74" s="5">
        <v>559082000</v>
      </c>
    </row>
    <row r="75" spans="1:4" ht="30" x14ac:dyDescent="0.25">
      <c r="A75" s="95" t="s">
        <v>4</v>
      </c>
      <c r="B75" s="96" t="s">
        <v>83</v>
      </c>
      <c r="C75" s="97"/>
      <c r="D75" s="98"/>
    </row>
    <row r="76" spans="1:4" ht="30" x14ac:dyDescent="0.25">
      <c r="A76" s="25" t="s">
        <v>6</v>
      </c>
      <c r="B76" s="30" t="s">
        <v>84</v>
      </c>
      <c r="C76" s="31" t="s">
        <v>74</v>
      </c>
      <c r="D76" s="5">
        <v>93180000</v>
      </c>
    </row>
    <row r="77" spans="1:4" x14ac:dyDescent="0.25">
      <c r="A77" s="95" t="s">
        <v>4</v>
      </c>
      <c r="B77" s="96" t="s">
        <v>85</v>
      </c>
      <c r="C77" s="97"/>
      <c r="D77" s="98"/>
    </row>
    <row r="78" spans="1:4" ht="30" customHeight="1" x14ac:dyDescent="0.25">
      <c r="A78" s="24" t="s">
        <v>6</v>
      </c>
      <c r="B78" s="45" t="s">
        <v>86</v>
      </c>
      <c r="C78" s="31" t="s">
        <v>19</v>
      </c>
      <c r="D78" s="5">
        <v>500810168</v>
      </c>
    </row>
    <row r="79" spans="1:4" x14ac:dyDescent="0.25">
      <c r="A79" s="24"/>
      <c r="B79" s="45"/>
      <c r="C79" s="31" t="s">
        <v>74</v>
      </c>
      <c r="D79" s="5">
        <v>93180000</v>
      </c>
    </row>
    <row r="80" spans="1:4" ht="30" customHeight="1" x14ac:dyDescent="0.25">
      <c r="A80" s="24"/>
      <c r="B80" s="45"/>
      <c r="C80" s="12" t="s">
        <v>87</v>
      </c>
      <c r="D80" s="5">
        <v>1189652447</v>
      </c>
    </row>
    <row r="81" spans="1:4" x14ac:dyDescent="0.25">
      <c r="A81" s="95" t="s">
        <v>4</v>
      </c>
      <c r="B81" s="96" t="s">
        <v>88</v>
      </c>
      <c r="C81" s="97"/>
      <c r="D81" s="98"/>
    </row>
    <row r="82" spans="1:4" ht="30" customHeight="1" x14ac:dyDescent="0.25">
      <c r="A82" s="25" t="s">
        <v>6</v>
      </c>
      <c r="B82" s="30" t="s">
        <v>89</v>
      </c>
      <c r="C82" s="31" t="s">
        <v>74</v>
      </c>
      <c r="D82" s="5">
        <v>396017000</v>
      </c>
    </row>
    <row r="83" spans="1:4" x14ac:dyDescent="0.25">
      <c r="A83" s="77" t="s">
        <v>7</v>
      </c>
      <c r="B83" s="80" t="s">
        <v>90</v>
      </c>
      <c r="C83" s="81"/>
      <c r="D83" s="82"/>
    </row>
    <row r="84" spans="1:4" x14ac:dyDescent="0.25">
      <c r="A84" s="95" t="s">
        <v>4</v>
      </c>
      <c r="B84" s="96" t="s">
        <v>91</v>
      </c>
      <c r="C84" s="97"/>
      <c r="D84" s="98"/>
    </row>
    <row r="85" spans="1:4" ht="30" customHeight="1" x14ac:dyDescent="0.25">
      <c r="A85" s="24" t="s">
        <v>6</v>
      </c>
      <c r="B85" s="45" t="s">
        <v>92</v>
      </c>
      <c r="C85" s="31" t="s">
        <v>19</v>
      </c>
      <c r="D85" s="5">
        <v>29175217</v>
      </c>
    </row>
    <row r="86" spans="1:4" ht="45" customHeight="1" x14ac:dyDescent="0.25">
      <c r="A86" s="24"/>
      <c r="B86" s="45"/>
      <c r="C86" s="12" t="s">
        <v>93</v>
      </c>
      <c r="D86" s="5">
        <v>62603500</v>
      </c>
    </row>
    <row r="87" spans="1:4" ht="45" customHeight="1" x14ac:dyDescent="0.25">
      <c r="A87" s="24"/>
      <c r="B87" s="45"/>
      <c r="C87" s="12" t="s">
        <v>94</v>
      </c>
      <c r="D87" s="5">
        <v>54757343</v>
      </c>
    </row>
    <row r="88" spans="1:4" ht="45" customHeight="1" x14ac:dyDescent="0.25">
      <c r="A88" s="24"/>
      <c r="B88" s="45"/>
      <c r="C88" s="12" t="s">
        <v>95</v>
      </c>
      <c r="D88" s="5">
        <v>14085750</v>
      </c>
    </row>
    <row r="89" spans="1:4" ht="60" customHeight="1" x14ac:dyDescent="0.25">
      <c r="A89" s="24"/>
      <c r="B89" s="45"/>
      <c r="C89" s="12" t="s">
        <v>96</v>
      </c>
      <c r="D89" s="5">
        <v>31799826</v>
      </c>
    </row>
    <row r="90" spans="1:4" ht="60" customHeight="1" x14ac:dyDescent="0.25">
      <c r="A90" s="24"/>
      <c r="B90" s="45"/>
      <c r="C90" s="12" t="s">
        <v>97</v>
      </c>
      <c r="D90" s="5">
        <v>2578364</v>
      </c>
    </row>
    <row r="91" spans="1:4" x14ac:dyDescent="0.25">
      <c r="A91" s="83" t="s">
        <v>7</v>
      </c>
      <c r="B91" s="80" t="s">
        <v>98</v>
      </c>
      <c r="C91" s="81"/>
      <c r="D91" s="82"/>
    </row>
    <row r="92" spans="1:4" x14ac:dyDescent="0.25">
      <c r="A92" s="95" t="s">
        <v>4</v>
      </c>
      <c r="B92" s="96" t="s">
        <v>99</v>
      </c>
      <c r="C92" s="97"/>
      <c r="D92" s="98"/>
    </row>
    <row r="93" spans="1:4" ht="30" customHeight="1" x14ac:dyDescent="0.25">
      <c r="A93" s="25" t="s">
        <v>6</v>
      </c>
      <c r="B93" s="30" t="s">
        <v>100</v>
      </c>
      <c r="C93" s="31" t="s">
        <v>74</v>
      </c>
      <c r="D93" s="5">
        <v>419312000</v>
      </c>
    </row>
    <row r="94" spans="1:4" x14ac:dyDescent="0.25">
      <c r="A94" s="95" t="s">
        <v>4</v>
      </c>
      <c r="B94" s="96" t="s">
        <v>101</v>
      </c>
      <c r="C94" s="97"/>
      <c r="D94" s="98"/>
    </row>
    <row r="95" spans="1:4" ht="30" x14ac:dyDescent="0.25">
      <c r="A95" s="24" t="s">
        <v>6</v>
      </c>
      <c r="B95" s="45" t="s">
        <v>102</v>
      </c>
      <c r="C95" s="31" t="s">
        <v>74</v>
      </c>
      <c r="D95" s="5">
        <v>11647500</v>
      </c>
    </row>
    <row r="96" spans="1:4" ht="45" customHeight="1" x14ac:dyDescent="0.25">
      <c r="A96" s="24"/>
      <c r="B96" s="45"/>
      <c r="C96" s="12" t="s">
        <v>93</v>
      </c>
      <c r="D96" s="58">
        <v>55110000</v>
      </c>
    </row>
    <row r="97" spans="1:4" ht="45" customHeight="1" x14ac:dyDescent="0.25">
      <c r="A97" s="24"/>
      <c r="B97" s="45"/>
      <c r="C97" s="12" t="s">
        <v>103</v>
      </c>
      <c r="D97" s="5">
        <v>37384162</v>
      </c>
    </row>
    <row r="98" spans="1:4" ht="30" customHeight="1" x14ac:dyDescent="0.25">
      <c r="A98" s="24"/>
      <c r="B98" s="45"/>
      <c r="C98" s="12" t="s">
        <v>104</v>
      </c>
      <c r="D98" s="5">
        <v>37620838</v>
      </c>
    </row>
    <row r="99" spans="1:4" x14ac:dyDescent="0.25">
      <c r="A99" s="95" t="s">
        <v>4</v>
      </c>
      <c r="B99" s="96" t="s">
        <v>105</v>
      </c>
      <c r="C99" s="97"/>
      <c r="D99" s="98"/>
    </row>
    <row r="100" spans="1:4" ht="75" customHeight="1" x14ac:dyDescent="0.25">
      <c r="A100" s="25" t="s">
        <v>6</v>
      </c>
      <c r="B100" s="30" t="s">
        <v>106</v>
      </c>
      <c r="C100" s="31" t="s">
        <v>74</v>
      </c>
      <c r="D100" s="5">
        <v>58237500</v>
      </c>
    </row>
    <row r="101" spans="1:4" x14ac:dyDescent="0.25">
      <c r="A101" s="95" t="s">
        <v>4</v>
      </c>
      <c r="B101" s="96" t="s">
        <v>107</v>
      </c>
      <c r="C101" s="97"/>
      <c r="D101" s="98"/>
    </row>
    <row r="102" spans="1:4" ht="60" customHeight="1" x14ac:dyDescent="0.25">
      <c r="A102" s="25" t="s">
        <v>6</v>
      </c>
      <c r="B102" s="30" t="s">
        <v>108</v>
      </c>
      <c r="C102" s="12" t="s">
        <v>93</v>
      </c>
      <c r="D102" s="58">
        <v>30000000</v>
      </c>
    </row>
    <row r="103" spans="1:4" x14ac:dyDescent="0.25">
      <c r="A103" s="95" t="s">
        <v>4</v>
      </c>
      <c r="B103" s="96" t="s">
        <v>109</v>
      </c>
      <c r="C103" s="97"/>
      <c r="D103" s="98"/>
    </row>
    <row r="104" spans="1:4" ht="45" customHeight="1" x14ac:dyDescent="0.25">
      <c r="A104" s="25" t="s">
        <v>6</v>
      </c>
      <c r="B104" s="30" t="s">
        <v>110</v>
      </c>
      <c r="C104" s="12" t="s">
        <v>93</v>
      </c>
      <c r="D104" s="58">
        <v>15000000</v>
      </c>
    </row>
    <row r="105" spans="1:4" x14ac:dyDescent="0.25">
      <c r="A105" s="95" t="s">
        <v>4</v>
      </c>
      <c r="B105" s="96" t="s">
        <v>111</v>
      </c>
      <c r="C105" s="97"/>
      <c r="D105" s="98"/>
    </row>
    <row r="106" spans="1:4" ht="45" customHeight="1" x14ac:dyDescent="0.25">
      <c r="A106" s="25" t="s">
        <v>6</v>
      </c>
      <c r="B106" s="30" t="s">
        <v>112</v>
      </c>
      <c r="C106" s="12" t="s">
        <v>93</v>
      </c>
      <c r="D106" s="58">
        <v>15000000</v>
      </c>
    </row>
    <row r="107" spans="1:4" x14ac:dyDescent="0.25">
      <c r="A107" s="83" t="s">
        <v>7</v>
      </c>
      <c r="B107" s="80" t="s">
        <v>113</v>
      </c>
      <c r="C107" s="81"/>
      <c r="D107" s="82"/>
    </row>
    <row r="108" spans="1:4" x14ac:dyDescent="0.25">
      <c r="A108" s="95" t="s">
        <v>4</v>
      </c>
      <c r="B108" s="96" t="s">
        <v>114</v>
      </c>
      <c r="C108" s="97"/>
      <c r="D108" s="98"/>
    </row>
    <row r="109" spans="1:4" x14ac:dyDescent="0.25">
      <c r="A109" s="24" t="s">
        <v>6</v>
      </c>
      <c r="B109" s="45" t="s">
        <v>115</v>
      </c>
      <c r="C109" s="12" t="s">
        <v>19</v>
      </c>
      <c r="D109" s="5">
        <v>508365543</v>
      </c>
    </row>
    <row r="110" spans="1:4" x14ac:dyDescent="0.25">
      <c r="A110" s="24"/>
      <c r="B110" s="45"/>
      <c r="C110" s="12" t="s">
        <v>74</v>
      </c>
      <c r="D110" s="5">
        <v>908509000</v>
      </c>
    </row>
    <row r="111" spans="1:4" ht="30" x14ac:dyDescent="0.25">
      <c r="A111" s="24"/>
      <c r="B111" s="45"/>
      <c r="C111" s="12" t="s">
        <v>116</v>
      </c>
      <c r="D111" s="5">
        <v>24312991</v>
      </c>
    </row>
    <row r="112" spans="1:4" ht="45" customHeight="1" x14ac:dyDescent="0.25">
      <c r="A112" s="24"/>
      <c r="B112" s="45"/>
      <c r="C112" s="12" t="s">
        <v>103</v>
      </c>
      <c r="D112" s="5">
        <v>100000000</v>
      </c>
    </row>
    <row r="113" spans="1:7" ht="30" customHeight="1" x14ac:dyDescent="0.25">
      <c r="A113" s="24"/>
      <c r="B113" s="45"/>
      <c r="C113" s="12" t="s">
        <v>117</v>
      </c>
      <c r="D113" s="5">
        <v>21569414</v>
      </c>
    </row>
    <row r="114" spans="1:7" x14ac:dyDescent="0.25">
      <c r="A114" s="95" t="s">
        <v>4</v>
      </c>
      <c r="B114" s="96" t="s">
        <v>118</v>
      </c>
      <c r="C114" s="97"/>
      <c r="D114" s="98"/>
    </row>
    <row r="115" spans="1:7" ht="30" customHeight="1" x14ac:dyDescent="0.25">
      <c r="A115" s="25" t="s">
        <v>6</v>
      </c>
      <c r="B115" s="30" t="s">
        <v>119</v>
      </c>
      <c r="C115" s="31" t="s">
        <v>74</v>
      </c>
      <c r="D115" s="5">
        <v>396017000</v>
      </c>
    </row>
    <row r="116" spans="1:7" x14ac:dyDescent="0.25">
      <c r="A116" s="95" t="s">
        <v>4</v>
      </c>
      <c r="B116" s="96" t="s">
        <v>120</v>
      </c>
      <c r="C116" s="97"/>
      <c r="D116" s="98"/>
    </row>
    <row r="117" spans="1:7" ht="30" customHeight="1" x14ac:dyDescent="0.25">
      <c r="A117" s="24" t="s">
        <v>6</v>
      </c>
      <c r="B117" s="45" t="s">
        <v>121</v>
      </c>
      <c r="C117" s="31" t="s">
        <v>74</v>
      </c>
      <c r="D117" s="5">
        <v>396017673</v>
      </c>
    </row>
    <row r="118" spans="1:7" ht="45" customHeight="1" x14ac:dyDescent="0.25">
      <c r="A118" s="24"/>
      <c r="B118" s="45"/>
      <c r="C118" s="12" t="s">
        <v>93</v>
      </c>
      <c r="D118" s="58">
        <v>168903255</v>
      </c>
    </row>
    <row r="119" spans="1:7" ht="45" customHeight="1" x14ac:dyDescent="0.25">
      <c r="A119" s="24"/>
      <c r="B119" s="45"/>
      <c r="C119" s="12" t="s">
        <v>103</v>
      </c>
      <c r="D119" s="58">
        <v>27945838</v>
      </c>
    </row>
    <row r="120" spans="1:7" ht="45" customHeight="1" x14ac:dyDescent="0.25">
      <c r="A120" s="24"/>
      <c r="B120" s="45"/>
      <c r="C120" s="12" t="s">
        <v>94</v>
      </c>
      <c r="D120" s="5">
        <v>3150907</v>
      </c>
    </row>
    <row r="121" spans="1:7" x14ac:dyDescent="0.25">
      <c r="A121" s="95" t="s">
        <v>4</v>
      </c>
      <c r="B121" s="96" t="s">
        <v>123</v>
      </c>
      <c r="C121" s="97"/>
      <c r="D121" s="98"/>
    </row>
    <row r="122" spans="1:7" ht="45" customHeight="1" x14ac:dyDescent="0.25">
      <c r="A122" s="24" t="s">
        <v>6</v>
      </c>
      <c r="B122" s="45" t="s">
        <v>122</v>
      </c>
      <c r="C122" s="31" t="s">
        <v>19</v>
      </c>
      <c r="D122" s="5">
        <v>250000000</v>
      </c>
      <c r="E122" s="3">
        <f>SUM(D125:D140)</f>
        <v>5381802943</v>
      </c>
    </row>
    <row r="123" spans="1:7" ht="30" customHeight="1" x14ac:dyDescent="0.25">
      <c r="A123" s="24"/>
      <c r="B123" s="45"/>
      <c r="C123" s="12" t="s">
        <v>124</v>
      </c>
      <c r="D123" s="5">
        <v>4825923807</v>
      </c>
      <c r="E123" s="3">
        <f>+D130+D131</f>
        <v>155816500</v>
      </c>
    </row>
    <row r="124" spans="1:7" ht="30" customHeight="1" x14ac:dyDescent="0.25">
      <c r="A124" s="24"/>
      <c r="B124" s="45"/>
      <c r="C124" s="12" t="s">
        <v>125</v>
      </c>
      <c r="D124" s="5">
        <v>3123164658</v>
      </c>
      <c r="E124" s="3">
        <f>+E122-E123</f>
        <v>5225986443</v>
      </c>
      <c r="F124">
        <v>5224986443</v>
      </c>
      <c r="G124" s="3">
        <f>+E124-F124</f>
        <v>1000000</v>
      </c>
    </row>
    <row r="125" spans="1:7" ht="45" customHeight="1" x14ac:dyDescent="0.25">
      <c r="A125" s="24"/>
      <c r="B125" s="45"/>
      <c r="C125" s="12" t="s">
        <v>145</v>
      </c>
      <c r="D125" s="50">
        <v>36893484</v>
      </c>
    </row>
    <row r="126" spans="1:7" ht="45" customHeight="1" x14ac:dyDescent="0.25">
      <c r="A126" s="24"/>
      <c r="B126" s="45"/>
      <c r="C126" s="12" t="s">
        <v>144</v>
      </c>
      <c r="D126" s="50">
        <v>53351820</v>
      </c>
    </row>
    <row r="127" spans="1:7" ht="30" customHeight="1" x14ac:dyDescent="0.25">
      <c r="A127" s="24"/>
      <c r="B127" s="45"/>
      <c r="C127" s="12" t="s">
        <v>126</v>
      </c>
      <c r="D127" s="50">
        <v>263570619</v>
      </c>
    </row>
    <row r="128" spans="1:7" ht="45" customHeight="1" x14ac:dyDescent="0.25">
      <c r="A128" s="24"/>
      <c r="B128" s="45"/>
      <c r="C128" s="12" t="s">
        <v>127</v>
      </c>
      <c r="D128" s="50">
        <v>1270896550</v>
      </c>
    </row>
    <row r="129" spans="1:6" ht="45" customHeight="1" x14ac:dyDescent="0.25">
      <c r="A129" s="24"/>
      <c r="B129" s="45"/>
      <c r="C129" s="12" t="s">
        <v>128</v>
      </c>
      <c r="D129" s="50">
        <v>6159492</v>
      </c>
    </row>
    <row r="130" spans="1:6" ht="45" customHeight="1" x14ac:dyDescent="0.25">
      <c r="A130" s="24"/>
      <c r="B130" s="45"/>
      <c r="C130" s="12" t="s">
        <v>93</v>
      </c>
      <c r="D130" s="58">
        <v>40000000</v>
      </c>
    </row>
    <row r="131" spans="1:6" ht="45" customHeight="1" x14ac:dyDescent="0.25">
      <c r="A131" s="24"/>
      <c r="B131" s="45"/>
      <c r="C131" s="12" t="s">
        <v>94</v>
      </c>
      <c r="D131" s="5">
        <v>115816500</v>
      </c>
    </row>
    <row r="132" spans="1:6" ht="60" customHeight="1" x14ac:dyDescent="0.25">
      <c r="A132" s="24"/>
      <c r="B132" s="45"/>
      <c r="C132" s="12" t="s">
        <v>129</v>
      </c>
      <c r="D132" s="50">
        <v>1903619883</v>
      </c>
    </row>
    <row r="133" spans="1:6" ht="45" customHeight="1" x14ac:dyDescent="0.25">
      <c r="A133" s="24"/>
      <c r="B133" s="45"/>
      <c r="C133" s="12" t="s">
        <v>130</v>
      </c>
      <c r="D133" s="50">
        <v>919064112</v>
      </c>
    </row>
    <row r="134" spans="1:6" ht="60" customHeight="1" x14ac:dyDescent="0.25">
      <c r="A134" s="24"/>
      <c r="B134" s="45"/>
      <c r="C134" s="12" t="s">
        <v>131</v>
      </c>
      <c r="D134" s="50">
        <v>112651265</v>
      </c>
    </row>
    <row r="135" spans="1:6" ht="60" customHeight="1" x14ac:dyDescent="0.25">
      <c r="A135" s="24"/>
      <c r="B135" s="45"/>
      <c r="C135" s="12" t="s">
        <v>132</v>
      </c>
      <c r="D135" s="50">
        <v>39475032</v>
      </c>
    </row>
    <row r="136" spans="1:6" ht="30" customHeight="1" x14ac:dyDescent="0.25">
      <c r="A136" s="24"/>
      <c r="B136" s="45"/>
      <c r="C136" s="12" t="s">
        <v>133</v>
      </c>
      <c r="D136" s="51">
        <v>146281664</v>
      </c>
      <c r="E136" s="49">
        <v>145281664</v>
      </c>
      <c r="F136" s="53">
        <f>+D136-E136</f>
        <v>1000000</v>
      </c>
    </row>
    <row r="137" spans="1:6" ht="30" customHeight="1" x14ac:dyDescent="0.25">
      <c r="A137" s="24"/>
      <c r="B137" s="45"/>
      <c r="C137" s="12" t="s">
        <v>134</v>
      </c>
      <c r="D137" s="50">
        <v>41745917</v>
      </c>
    </row>
    <row r="138" spans="1:6" ht="30" customHeight="1" x14ac:dyDescent="0.25">
      <c r="A138" s="24"/>
      <c r="B138" s="45"/>
      <c r="C138" s="12" t="s">
        <v>135</v>
      </c>
      <c r="D138" s="5">
        <v>53197846</v>
      </c>
    </row>
    <row r="139" spans="1:6" ht="45" customHeight="1" x14ac:dyDescent="0.25">
      <c r="A139" s="24"/>
      <c r="B139" s="45"/>
      <c r="C139" s="12" t="s">
        <v>136</v>
      </c>
      <c r="D139" s="50">
        <v>280771829</v>
      </c>
    </row>
    <row r="140" spans="1:6" ht="45" customHeight="1" x14ac:dyDescent="0.25">
      <c r="A140" s="24"/>
      <c r="B140" s="45"/>
      <c r="C140" s="12" t="s">
        <v>137</v>
      </c>
      <c r="D140" s="50">
        <v>98306930</v>
      </c>
    </row>
    <row r="141" spans="1:6" ht="30" customHeight="1" x14ac:dyDescent="0.25">
      <c r="A141" s="24" t="s">
        <v>6</v>
      </c>
      <c r="B141" s="45" t="s">
        <v>138</v>
      </c>
      <c r="C141" s="31" t="s">
        <v>19</v>
      </c>
      <c r="D141" s="5">
        <v>250000000</v>
      </c>
    </row>
    <row r="142" spans="1:6" ht="45" customHeight="1" x14ac:dyDescent="0.25">
      <c r="A142" s="24"/>
      <c r="B142" s="45"/>
      <c r="C142" s="12" t="s">
        <v>93</v>
      </c>
      <c r="D142" s="58">
        <v>40000000</v>
      </c>
    </row>
    <row r="143" spans="1:6" ht="40.5" customHeight="1" x14ac:dyDescent="0.25">
      <c r="A143" s="24" t="s">
        <v>6</v>
      </c>
      <c r="B143" s="45" t="s">
        <v>139</v>
      </c>
      <c r="C143" s="12" t="s">
        <v>140</v>
      </c>
      <c r="D143" s="5">
        <v>3621527478</v>
      </c>
    </row>
    <row r="144" spans="1:6" ht="30" customHeight="1" x14ac:dyDescent="0.25">
      <c r="A144" s="24"/>
      <c r="B144" s="45"/>
      <c r="C144" s="12" t="s">
        <v>141</v>
      </c>
      <c r="D144" s="5">
        <v>29696246</v>
      </c>
    </row>
    <row r="145" spans="1:7" ht="30" customHeight="1" x14ac:dyDescent="0.25">
      <c r="A145" s="24"/>
      <c r="B145" s="45"/>
      <c r="C145" s="12" t="s">
        <v>142</v>
      </c>
      <c r="D145" s="52">
        <v>18446742</v>
      </c>
    </row>
    <row r="146" spans="1:7" ht="45" customHeight="1" x14ac:dyDescent="0.25">
      <c r="A146" s="24"/>
      <c r="B146" s="45"/>
      <c r="C146" s="12" t="s">
        <v>143</v>
      </c>
      <c r="D146" s="52">
        <v>26675910</v>
      </c>
    </row>
    <row r="147" spans="1:7" ht="45" customHeight="1" x14ac:dyDescent="0.25">
      <c r="A147" s="24"/>
      <c r="B147" s="45"/>
      <c r="C147" s="12" t="s">
        <v>146</v>
      </c>
      <c r="D147" s="52">
        <v>635448275</v>
      </c>
    </row>
    <row r="148" spans="1:7" ht="45" customHeight="1" x14ac:dyDescent="0.25">
      <c r="A148" s="24"/>
      <c r="B148" s="45"/>
      <c r="C148" s="12" t="s">
        <v>147</v>
      </c>
      <c r="D148" s="52">
        <v>3079746</v>
      </c>
    </row>
    <row r="149" spans="1:7" ht="45" customHeight="1" x14ac:dyDescent="0.25">
      <c r="A149" s="24"/>
      <c r="B149" s="45"/>
      <c r="C149" s="12" t="s">
        <v>93</v>
      </c>
      <c r="D149" s="58">
        <v>1612449495</v>
      </c>
      <c r="E149" s="59">
        <f>+D149+D150+D142+D130+D118+D106+D104+D102+D96+D86</f>
        <v>2718755000</v>
      </c>
      <c r="F149" s="49">
        <v>2718755000</v>
      </c>
      <c r="G149" s="53">
        <f>+E149-F149</f>
        <v>0</v>
      </c>
    </row>
    <row r="150" spans="1:7" ht="45" customHeight="1" x14ac:dyDescent="0.25">
      <c r="A150" s="24"/>
      <c r="B150" s="45"/>
      <c r="C150" s="12" t="s">
        <v>148</v>
      </c>
      <c r="D150" s="58">
        <v>679688750</v>
      </c>
    </row>
    <row r="151" spans="1:7" ht="45" customHeight="1" x14ac:dyDescent="0.25">
      <c r="A151" s="24"/>
      <c r="B151" s="45"/>
      <c r="C151" s="12" t="s">
        <v>149</v>
      </c>
      <c r="D151" s="5">
        <v>55110000</v>
      </c>
      <c r="E151" s="3">
        <f>+D151+D112+D97+D119</f>
        <v>220440000</v>
      </c>
      <c r="F151">
        <v>220440000</v>
      </c>
      <c r="G151" s="3">
        <f>+F151-E151</f>
        <v>0</v>
      </c>
    </row>
    <row r="152" spans="1:7" ht="45" customHeight="1" x14ac:dyDescent="0.25">
      <c r="A152" s="24"/>
      <c r="B152" s="45"/>
      <c r="C152" s="12" t="s">
        <v>150</v>
      </c>
      <c r="D152" s="5">
        <v>57908250</v>
      </c>
      <c r="E152" s="49">
        <f>+D152+D131+D120+D87</f>
        <v>231633000</v>
      </c>
      <c r="F152" s="49">
        <v>231633000</v>
      </c>
      <c r="G152" s="49">
        <f>+E152-F152</f>
        <v>0</v>
      </c>
    </row>
    <row r="153" spans="1:7" ht="45" customHeight="1" x14ac:dyDescent="0.25">
      <c r="A153" s="24"/>
      <c r="B153" s="45"/>
      <c r="C153" s="12" t="s">
        <v>151</v>
      </c>
      <c r="D153" s="5">
        <v>4695250</v>
      </c>
      <c r="E153" s="3">
        <f>+D153+D88</f>
        <v>18781000</v>
      </c>
      <c r="F153" s="4">
        <v>18781000</v>
      </c>
      <c r="G153" s="3">
        <f>+E153-F153</f>
        <v>0</v>
      </c>
    </row>
    <row r="154" spans="1:7" x14ac:dyDescent="0.25">
      <c r="A154" s="76" t="s">
        <v>2</v>
      </c>
      <c r="B154" s="55" t="s">
        <v>154</v>
      </c>
      <c r="C154" s="56"/>
      <c r="D154" s="57"/>
      <c r="F154" s="3"/>
    </row>
    <row r="155" spans="1:7" ht="30" x14ac:dyDescent="0.25">
      <c r="A155" s="77" t="s">
        <v>7</v>
      </c>
      <c r="B155" s="80" t="s">
        <v>155</v>
      </c>
      <c r="C155" s="81"/>
      <c r="D155" s="82"/>
    </row>
    <row r="156" spans="1:7" ht="30" x14ac:dyDescent="0.25">
      <c r="A156" s="95" t="s">
        <v>4</v>
      </c>
      <c r="B156" s="96" t="s">
        <v>156</v>
      </c>
      <c r="C156" s="97"/>
      <c r="D156" s="98"/>
    </row>
    <row r="157" spans="1:7" ht="30" customHeight="1" x14ac:dyDescent="0.25">
      <c r="A157" s="25" t="s">
        <v>6</v>
      </c>
      <c r="B157" s="30" t="s">
        <v>157</v>
      </c>
      <c r="C157" s="31" t="s">
        <v>19</v>
      </c>
      <c r="D157" s="5">
        <v>20000000</v>
      </c>
    </row>
    <row r="158" spans="1:7" ht="30" customHeight="1" x14ac:dyDescent="0.25">
      <c r="A158" s="95" t="s">
        <v>4</v>
      </c>
      <c r="B158" s="96" t="s">
        <v>158</v>
      </c>
      <c r="C158" s="97"/>
      <c r="D158" s="98"/>
    </row>
    <row r="159" spans="1:7" ht="30" customHeight="1" x14ac:dyDescent="0.25">
      <c r="A159" s="37" t="s">
        <v>6</v>
      </c>
      <c r="B159" s="30" t="s">
        <v>159</v>
      </c>
      <c r="C159" s="31" t="s">
        <v>19</v>
      </c>
      <c r="D159" s="5">
        <v>20000000</v>
      </c>
    </row>
    <row r="160" spans="1:7" ht="30" x14ac:dyDescent="0.25">
      <c r="A160" s="40"/>
      <c r="B160" s="30" t="s">
        <v>160</v>
      </c>
      <c r="C160" s="31" t="s">
        <v>19</v>
      </c>
      <c r="D160" s="5">
        <v>20000000</v>
      </c>
    </row>
    <row r="161" spans="1:4" ht="45" customHeight="1" x14ac:dyDescent="0.25">
      <c r="A161" s="40"/>
      <c r="B161" s="30" t="s">
        <v>161</v>
      </c>
      <c r="C161" s="31" t="s">
        <v>19</v>
      </c>
      <c r="D161" s="5">
        <v>13416877</v>
      </c>
    </row>
    <row r="162" spans="1:4" ht="60" customHeight="1" x14ac:dyDescent="0.25">
      <c r="A162" s="40"/>
      <c r="B162" s="30" t="s">
        <v>162</v>
      </c>
      <c r="C162" s="31" t="s">
        <v>19</v>
      </c>
      <c r="D162" s="5">
        <v>20000000</v>
      </c>
    </row>
    <row r="163" spans="1:4" ht="30" customHeight="1" x14ac:dyDescent="0.25">
      <c r="A163" s="40"/>
      <c r="B163" s="30" t="s">
        <v>163</v>
      </c>
      <c r="C163" s="31" t="s">
        <v>19</v>
      </c>
      <c r="D163" s="5">
        <v>20000000</v>
      </c>
    </row>
    <row r="164" spans="1:4" ht="30" x14ac:dyDescent="0.25">
      <c r="A164" s="95" t="s">
        <v>4</v>
      </c>
      <c r="B164" s="96" t="s">
        <v>164</v>
      </c>
      <c r="C164" s="97"/>
      <c r="D164" s="98"/>
    </row>
    <row r="165" spans="1:4" ht="30" customHeight="1" x14ac:dyDescent="0.25">
      <c r="A165" s="37" t="s">
        <v>6</v>
      </c>
      <c r="B165" s="30" t="s">
        <v>165</v>
      </c>
      <c r="C165" s="31" t="s">
        <v>19</v>
      </c>
      <c r="D165" s="5">
        <v>15000000</v>
      </c>
    </row>
    <row r="166" spans="1:4" ht="30" customHeight="1" x14ac:dyDescent="0.25">
      <c r="A166" s="40"/>
      <c r="B166" s="30" t="s">
        <v>166</v>
      </c>
      <c r="C166" s="31" t="s">
        <v>19</v>
      </c>
      <c r="D166" s="5">
        <v>54000000</v>
      </c>
    </row>
    <row r="167" spans="1:4" x14ac:dyDescent="0.25">
      <c r="A167" s="77" t="s">
        <v>7</v>
      </c>
      <c r="B167" s="80" t="s">
        <v>167</v>
      </c>
      <c r="C167" s="81"/>
      <c r="D167" s="82"/>
    </row>
    <row r="168" spans="1:4" x14ac:dyDescent="0.25">
      <c r="A168" s="95" t="s">
        <v>4</v>
      </c>
      <c r="B168" s="96" t="s">
        <v>168</v>
      </c>
      <c r="C168" s="97"/>
      <c r="D168" s="98"/>
    </row>
    <row r="169" spans="1:4" ht="45" customHeight="1" x14ac:dyDescent="0.25">
      <c r="A169" s="35" t="s">
        <v>6</v>
      </c>
      <c r="B169" s="30" t="s">
        <v>169</v>
      </c>
      <c r="C169" s="31" t="s">
        <v>19</v>
      </c>
      <c r="D169" s="5">
        <v>54000000</v>
      </c>
    </row>
    <row r="170" spans="1:4" ht="30" customHeight="1" x14ac:dyDescent="0.25">
      <c r="A170" s="26"/>
      <c r="B170" s="30" t="s">
        <v>170</v>
      </c>
      <c r="C170" s="31" t="s">
        <v>19</v>
      </c>
      <c r="D170" s="5">
        <v>54000000</v>
      </c>
    </row>
    <row r="171" spans="1:4" ht="30" x14ac:dyDescent="0.25">
      <c r="A171" s="77" t="s">
        <v>7</v>
      </c>
      <c r="B171" s="80" t="s">
        <v>171</v>
      </c>
      <c r="C171" s="81"/>
      <c r="D171" s="82"/>
    </row>
    <row r="172" spans="1:4" x14ac:dyDescent="0.25">
      <c r="A172" s="95" t="s">
        <v>4</v>
      </c>
      <c r="B172" s="96" t="s">
        <v>172</v>
      </c>
      <c r="C172" s="97"/>
      <c r="D172" s="98"/>
    </row>
    <row r="173" spans="1:4" ht="30" customHeight="1" x14ac:dyDescent="0.25">
      <c r="A173" s="35" t="s">
        <v>6</v>
      </c>
      <c r="B173" s="30" t="s">
        <v>173</v>
      </c>
      <c r="C173" s="31" t="s">
        <v>19</v>
      </c>
      <c r="D173" s="5">
        <v>70000000</v>
      </c>
    </row>
    <row r="174" spans="1:4" ht="30" customHeight="1" x14ac:dyDescent="0.25">
      <c r="A174" s="26"/>
      <c r="B174" s="30" t="s">
        <v>174</v>
      </c>
      <c r="C174" s="31" t="s">
        <v>19</v>
      </c>
      <c r="D174" s="5">
        <v>54000000</v>
      </c>
    </row>
    <row r="175" spans="1:4" ht="30" x14ac:dyDescent="0.25">
      <c r="A175" s="77" t="s">
        <v>7</v>
      </c>
      <c r="B175" s="80" t="s">
        <v>175</v>
      </c>
      <c r="C175" s="81"/>
      <c r="D175" s="82"/>
    </row>
    <row r="176" spans="1:4" x14ac:dyDescent="0.25">
      <c r="A176" s="95" t="s">
        <v>4</v>
      </c>
      <c r="B176" s="96" t="s">
        <v>176</v>
      </c>
      <c r="C176" s="97"/>
      <c r="D176" s="98"/>
    </row>
    <row r="177" spans="1:6" ht="30" customHeight="1" x14ac:dyDescent="0.25">
      <c r="A177" s="35" t="s">
        <v>6</v>
      </c>
      <c r="B177" s="30" t="s">
        <v>177</v>
      </c>
      <c r="C177" s="31" t="s">
        <v>19</v>
      </c>
      <c r="D177" s="5">
        <v>54000000</v>
      </c>
    </row>
    <row r="178" spans="1:6" ht="30" customHeight="1" x14ac:dyDescent="0.25">
      <c r="A178" s="26"/>
      <c r="B178" s="30" t="s">
        <v>178</v>
      </c>
      <c r="C178" s="31" t="s">
        <v>19</v>
      </c>
      <c r="D178" s="5">
        <v>30000000</v>
      </c>
    </row>
    <row r="179" spans="1:6" ht="30" x14ac:dyDescent="0.25">
      <c r="A179" s="77" t="s">
        <v>7</v>
      </c>
      <c r="B179" s="80" t="s">
        <v>179</v>
      </c>
      <c r="C179" s="81"/>
      <c r="D179" s="82"/>
    </row>
    <row r="180" spans="1:6" x14ac:dyDescent="0.25">
      <c r="A180" s="95" t="s">
        <v>4</v>
      </c>
      <c r="B180" s="96" t="s">
        <v>180</v>
      </c>
      <c r="C180" s="97"/>
      <c r="D180" s="98"/>
    </row>
    <row r="181" spans="1:6" ht="30" customHeight="1" x14ac:dyDescent="0.25">
      <c r="A181" s="24" t="s">
        <v>6</v>
      </c>
      <c r="B181" s="30" t="s">
        <v>181</v>
      </c>
      <c r="C181" s="31" t="s">
        <v>19</v>
      </c>
      <c r="D181" s="5">
        <v>50000000</v>
      </c>
    </row>
    <row r="182" spans="1:6" ht="30" customHeight="1" x14ac:dyDescent="0.25">
      <c r="A182" s="24"/>
      <c r="B182" s="45" t="s">
        <v>182</v>
      </c>
      <c r="C182" s="32" t="s">
        <v>183</v>
      </c>
      <c r="D182" s="10">
        <v>2105067300</v>
      </c>
    </row>
    <row r="183" spans="1:6" ht="30" customHeight="1" x14ac:dyDescent="0.25">
      <c r="A183" s="24"/>
      <c r="B183" s="45"/>
      <c r="C183" s="12" t="s">
        <v>184</v>
      </c>
      <c r="D183" s="5">
        <v>10019152</v>
      </c>
    </row>
    <row r="184" spans="1:6" x14ac:dyDescent="0.25">
      <c r="A184" s="77" t="s">
        <v>7</v>
      </c>
      <c r="B184" s="80" t="s">
        <v>185</v>
      </c>
      <c r="C184" s="81"/>
      <c r="D184" s="82"/>
    </row>
    <row r="185" spans="1:6" x14ac:dyDescent="0.25">
      <c r="A185" s="95" t="s">
        <v>4</v>
      </c>
      <c r="B185" s="96" t="s">
        <v>186</v>
      </c>
      <c r="C185" s="97"/>
      <c r="D185" s="98"/>
    </row>
    <row r="186" spans="1:6" ht="30" customHeight="1" x14ac:dyDescent="0.25">
      <c r="A186" s="18" t="s">
        <v>6</v>
      </c>
      <c r="B186" s="30" t="s">
        <v>187</v>
      </c>
      <c r="C186" s="31" t="s">
        <v>19</v>
      </c>
      <c r="D186" s="5">
        <v>15000000</v>
      </c>
    </row>
    <row r="187" spans="1:6" ht="30" customHeight="1" x14ac:dyDescent="0.25">
      <c r="A187" s="17"/>
      <c r="B187" s="30" t="s">
        <v>188</v>
      </c>
      <c r="C187" s="31" t="s">
        <v>19</v>
      </c>
      <c r="D187" s="5">
        <v>15000000</v>
      </c>
      <c r="F187" s="4">
        <f>SUM(D157:D187)</f>
        <v>2693503329</v>
      </c>
    </row>
    <row r="188" spans="1:6" x14ac:dyDescent="0.25">
      <c r="A188" s="54" t="s">
        <v>2</v>
      </c>
      <c r="B188" s="55" t="s">
        <v>189</v>
      </c>
      <c r="C188" s="56"/>
      <c r="D188" s="57"/>
    </row>
    <row r="189" spans="1:6" x14ac:dyDescent="0.25">
      <c r="A189" s="77" t="s">
        <v>7</v>
      </c>
      <c r="B189" s="80" t="s">
        <v>190</v>
      </c>
      <c r="C189" s="81"/>
      <c r="D189" s="82"/>
    </row>
    <row r="190" spans="1:6" x14ac:dyDescent="0.25">
      <c r="A190" s="95" t="s">
        <v>4</v>
      </c>
      <c r="B190" s="96" t="s">
        <v>191</v>
      </c>
      <c r="C190" s="97"/>
      <c r="D190" s="98"/>
    </row>
    <row r="191" spans="1:6" ht="30" customHeight="1" x14ac:dyDescent="0.25">
      <c r="A191" s="35" t="s">
        <v>6</v>
      </c>
      <c r="B191" s="30" t="s">
        <v>192</v>
      </c>
      <c r="C191" s="31" t="s">
        <v>19</v>
      </c>
      <c r="D191" s="5">
        <v>35000000</v>
      </c>
    </row>
    <row r="192" spans="1:6" ht="30" customHeight="1" x14ac:dyDescent="0.25">
      <c r="A192" s="26"/>
      <c r="B192" s="30" t="s">
        <v>193</v>
      </c>
      <c r="C192" s="31" t="s">
        <v>19</v>
      </c>
      <c r="D192" s="5">
        <v>35000000</v>
      </c>
    </row>
    <row r="193" spans="1:6" ht="30" customHeight="1" x14ac:dyDescent="0.25">
      <c r="A193" s="95" t="s">
        <v>4</v>
      </c>
      <c r="B193" s="96" t="s">
        <v>194</v>
      </c>
      <c r="C193" s="97"/>
      <c r="D193" s="98"/>
    </row>
    <row r="194" spans="1:6" ht="30" customHeight="1" x14ac:dyDescent="0.25">
      <c r="A194" s="35" t="s">
        <v>6</v>
      </c>
      <c r="B194" s="30" t="s">
        <v>195</v>
      </c>
      <c r="C194" s="31" t="s">
        <v>19</v>
      </c>
      <c r="D194" s="5">
        <v>35000000</v>
      </c>
    </row>
    <row r="195" spans="1:6" ht="42.6" customHeight="1" x14ac:dyDescent="0.25">
      <c r="A195" s="26"/>
      <c r="B195" s="30" t="s">
        <v>196</v>
      </c>
      <c r="C195" s="31" t="s">
        <v>19</v>
      </c>
      <c r="D195" s="5">
        <v>35000000</v>
      </c>
      <c r="F195" s="3">
        <f>SUM(D191:D195)</f>
        <v>140000000</v>
      </c>
    </row>
    <row r="196" spans="1:6" x14ac:dyDescent="0.25">
      <c r="A196" s="54" t="s">
        <v>2</v>
      </c>
      <c r="B196" s="55" t="s">
        <v>197</v>
      </c>
      <c r="C196" s="56"/>
      <c r="D196" s="57"/>
    </row>
    <row r="197" spans="1:6" x14ac:dyDescent="0.25">
      <c r="A197" s="77" t="s">
        <v>7</v>
      </c>
      <c r="B197" s="80" t="s">
        <v>198</v>
      </c>
      <c r="C197" s="81"/>
      <c r="D197" s="82"/>
    </row>
    <row r="198" spans="1:6" ht="30" customHeight="1" x14ac:dyDescent="0.25">
      <c r="A198" s="95" t="s">
        <v>4</v>
      </c>
      <c r="B198" s="96" t="s">
        <v>199</v>
      </c>
      <c r="C198" s="97"/>
      <c r="D198" s="98"/>
    </row>
    <row r="199" spans="1:6" ht="30" customHeight="1" x14ac:dyDescent="0.25">
      <c r="A199" s="16" t="s">
        <v>6</v>
      </c>
      <c r="B199" s="30" t="s">
        <v>200</v>
      </c>
      <c r="C199" s="31" t="s">
        <v>19</v>
      </c>
      <c r="D199" s="5">
        <v>10000000</v>
      </c>
    </row>
    <row r="200" spans="1:6" ht="45" customHeight="1" x14ac:dyDescent="0.25">
      <c r="A200" s="27"/>
      <c r="B200" s="30" t="s">
        <v>201</v>
      </c>
      <c r="C200" s="31" t="s">
        <v>19</v>
      </c>
      <c r="D200" s="5">
        <v>10000000</v>
      </c>
    </row>
    <row r="201" spans="1:6" ht="30" customHeight="1" x14ac:dyDescent="0.25">
      <c r="A201" s="27"/>
      <c r="B201" s="30" t="s">
        <v>202</v>
      </c>
      <c r="C201" s="31" t="s">
        <v>19</v>
      </c>
      <c r="D201" s="5">
        <v>20000000</v>
      </c>
    </row>
    <row r="202" spans="1:6" ht="45" customHeight="1" x14ac:dyDescent="0.25">
      <c r="A202" s="27"/>
      <c r="B202" s="30" t="s">
        <v>203</v>
      </c>
      <c r="C202" s="31" t="s">
        <v>19</v>
      </c>
      <c r="D202" s="5">
        <v>10000000</v>
      </c>
    </row>
    <row r="203" spans="1:6" ht="30" customHeight="1" x14ac:dyDescent="0.25">
      <c r="A203" s="27"/>
      <c r="B203" s="30" t="s">
        <v>204</v>
      </c>
      <c r="C203" s="31" t="s">
        <v>19</v>
      </c>
      <c r="D203" s="5">
        <v>40000000</v>
      </c>
    </row>
    <row r="204" spans="1:6" ht="45" customHeight="1" x14ac:dyDescent="0.25">
      <c r="A204" s="27"/>
      <c r="B204" s="30" t="s">
        <v>205</v>
      </c>
      <c r="C204" s="31" t="s">
        <v>19</v>
      </c>
      <c r="D204" s="5">
        <v>40000000</v>
      </c>
    </row>
    <row r="205" spans="1:6" ht="30" customHeight="1" x14ac:dyDescent="0.25">
      <c r="A205" s="22"/>
      <c r="B205" s="30" t="s">
        <v>206</v>
      </c>
      <c r="C205" s="31" t="s">
        <v>19</v>
      </c>
      <c r="D205" s="5">
        <v>20000000</v>
      </c>
    </row>
    <row r="206" spans="1:6" ht="30" customHeight="1" x14ac:dyDescent="0.25">
      <c r="A206" s="95" t="s">
        <v>4</v>
      </c>
      <c r="B206" s="96" t="s">
        <v>207</v>
      </c>
      <c r="C206" s="97"/>
      <c r="D206" s="98"/>
    </row>
    <row r="207" spans="1:6" ht="30" customHeight="1" x14ac:dyDescent="0.25">
      <c r="A207" s="16" t="s">
        <v>6</v>
      </c>
      <c r="B207" s="45" t="s">
        <v>208</v>
      </c>
      <c r="C207" s="31" t="s">
        <v>19</v>
      </c>
      <c r="D207" s="5">
        <v>200000000</v>
      </c>
    </row>
    <row r="208" spans="1:6" ht="30" customHeight="1" x14ac:dyDescent="0.25">
      <c r="A208" s="27"/>
      <c r="B208" s="45"/>
      <c r="C208" s="31" t="s">
        <v>318</v>
      </c>
      <c r="D208" s="5">
        <v>200000000</v>
      </c>
    </row>
    <row r="209" spans="1:7" ht="75" x14ac:dyDescent="0.25">
      <c r="A209" s="27"/>
      <c r="B209" s="45"/>
      <c r="C209" s="12" t="s">
        <v>313</v>
      </c>
      <c r="D209" s="5">
        <v>200000000</v>
      </c>
    </row>
    <row r="210" spans="1:7" ht="45" customHeight="1" x14ac:dyDescent="0.25">
      <c r="A210" s="27"/>
      <c r="B210" s="45" t="s">
        <v>209</v>
      </c>
      <c r="C210" s="36" t="s">
        <v>313</v>
      </c>
      <c r="D210" s="103">
        <f>37854760-5982504-8651256-18781000</f>
        <v>4440000</v>
      </c>
      <c r="F210" t="s">
        <v>214</v>
      </c>
    </row>
    <row r="211" spans="1:7" ht="45" customHeight="1" x14ac:dyDescent="0.25">
      <c r="A211" s="27"/>
      <c r="B211" s="45"/>
      <c r="C211" s="36" t="s">
        <v>317</v>
      </c>
      <c r="D211" s="103">
        <v>5982504</v>
      </c>
    </row>
    <row r="212" spans="1:7" ht="45" customHeight="1" x14ac:dyDescent="0.25">
      <c r="A212" s="27"/>
      <c r="B212" s="45"/>
      <c r="C212" s="36" t="s">
        <v>316</v>
      </c>
      <c r="D212" s="103">
        <v>8651256</v>
      </c>
    </row>
    <row r="213" spans="1:7" ht="75" x14ac:dyDescent="0.25">
      <c r="A213" s="27"/>
      <c r="B213" s="45"/>
      <c r="C213" s="36" t="s">
        <v>314</v>
      </c>
      <c r="D213" s="103">
        <v>18781000</v>
      </c>
    </row>
    <row r="214" spans="1:7" ht="30" customHeight="1" x14ac:dyDescent="0.25">
      <c r="A214" s="27"/>
      <c r="B214" s="45"/>
      <c r="C214" s="12" t="s">
        <v>315</v>
      </c>
      <c r="D214" s="103">
        <v>2578364</v>
      </c>
    </row>
    <row r="215" spans="1:7" ht="30" customHeight="1" x14ac:dyDescent="0.25">
      <c r="A215" s="27"/>
      <c r="B215" s="30" t="s">
        <v>210</v>
      </c>
      <c r="C215" s="36" t="s">
        <v>313</v>
      </c>
      <c r="D215" s="5">
        <v>16000000</v>
      </c>
    </row>
    <row r="216" spans="1:7" ht="30" x14ac:dyDescent="0.25">
      <c r="A216" s="95" t="s">
        <v>4</v>
      </c>
      <c r="B216" s="96" t="s">
        <v>211</v>
      </c>
      <c r="C216" s="97"/>
      <c r="D216" s="98"/>
    </row>
    <row r="217" spans="1:7" ht="45" customHeight="1" x14ac:dyDescent="0.25">
      <c r="A217" s="1" t="s">
        <v>6</v>
      </c>
      <c r="B217" s="30" t="s">
        <v>212</v>
      </c>
      <c r="C217" s="31" t="s">
        <v>19</v>
      </c>
      <c r="D217" s="5">
        <v>50000000</v>
      </c>
      <c r="F217" s="3">
        <f>SUM(D199:D217)</f>
        <v>856433124</v>
      </c>
      <c r="G217" t="s">
        <v>213</v>
      </c>
    </row>
    <row r="218" spans="1:7" x14ac:dyDescent="0.25">
      <c r="A218" s="54" t="s">
        <v>2</v>
      </c>
      <c r="B218" s="55" t="s">
        <v>215</v>
      </c>
      <c r="C218" s="56"/>
      <c r="D218" s="57"/>
    </row>
    <row r="219" spans="1:7" x14ac:dyDescent="0.25">
      <c r="A219" s="77" t="s">
        <v>7</v>
      </c>
      <c r="B219" s="80" t="s">
        <v>216</v>
      </c>
      <c r="C219" s="81"/>
      <c r="D219" s="82"/>
    </row>
    <row r="220" spans="1:7" x14ac:dyDescent="0.25">
      <c r="A220" s="95" t="s">
        <v>4</v>
      </c>
      <c r="B220" s="96" t="s">
        <v>58</v>
      </c>
      <c r="C220" s="97"/>
      <c r="D220" s="98"/>
    </row>
    <row r="221" spans="1:7" ht="30" customHeight="1" x14ac:dyDescent="0.25">
      <c r="A221" s="1" t="s">
        <v>6</v>
      </c>
      <c r="B221" s="30" t="s">
        <v>217</v>
      </c>
      <c r="C221" s="31" t="s">
        <v>19</v>
      </c>
      <c r="D221" s="5">
        <v>135000000</v>
      </c>
    </row>
    <row r="222" spans="1:7" x14ac:dyDescent="0.25">
      <c r="A222" s="95" t="s">
        <v>4</v>
      </c>
      <c r="B222" s="96" t="s">
        <v>218</v>
      </c>
      <c r="C222" s="97"/>
      <c r="D222" s="98"/>
    </row>
    <row r="223" spans="1:7" ht="30" customHeight="1" x14ac:dyDescent="0.25">
      <c r="A223" s="16" t="s">
        <v>6</v>
      </c>
      <c r="B223" s="45" t="s">
        <v>219</v>
      </c>
      <c r="C223" s="31" t="s">
        <v>19</v>
      </c>
      <c r="D223" s="5">
        <v>25000000</v>
      </c>
    </row>
    <row r="224" spans="1:7" ht="30" customHeight="1" x14ac:dyDescent="0.25">
      <c r="A224" s="27"/>
      <c r="B224" s="45"/>
      <c r="C224" s="12" t="s">
        <v>221</v>
      </c>
      <c r="D224" s="5">
        <v>10000000</v>
      </c>
    </row>
    <row r="225" spans="1:4" ht="30" customHeight="1" x14ac:dyDescent="0.25">
      <c r="A225" s="27"/>
      <c r="B225" s="45" t="s">
        <v>220</v>
      </c>
      <c r="C225" s="31" t="s">
        <v>19</v>
      </c>
      <c r="D225" s="5">
        <v>25000000</v>
      </c>
    </row>
    <row r="226" spans="1:4" ht="30" customHeight="1" x14ac:dyDescent="0.25">
      <c r="A226" s="27"/>
      <c r="B226" s="45"/>
      <c r="C226" s="12" t="s">
        <v>221</v>
      </c>
      <c r="D226" s="5">
        <v>20000000</v>
      </c>
    </row>
    <row r="227" spans="1:4" ht="30" x14ac:dyDescent="0.25">
      <c r="A227" s="95" t="s">
        <v>4</v>
      </c>
      <c r="B227" s="96" t="s">
        <v>222</v>
      </c>
      <c r="C227" s="97"/>
      <c r="D227" s="98"/>
    </row>
    <row r="228" spans="1:4" ht="30" customHeight="1" x14ac:dyDescent="0.25">
      <c r="A228" s="24" t="s">
        <v>6</v>
      </c>
      <c r="B228" s="30" t="s">
        <v>223</v>
      </c>
      <c r="C228" s="31" t="s">
        <v>19</v>
      </c>
      <c r="D228" s="5">
        <v>25000000</v>
      </c>
    </row>
    <row r="229" spans="1:4" ht="30" customHeight="1" x14ac:dyDescent="0.25">
      <c r="A229" s="24"/>
      <c r="B229" s="45" t="s">
        <v>224</v>
      </c>
      <c r="C229" s="31" t="s">
        <v>19</v>
      </c>
      <c r="D229" s="5">
        <v>15000000</v>
      </c>
    </row>
    <row r="230" spans="1:4" ht="30" customHeight="1" x14ac:dyDescent="0.25">
      <c r="A230" s="24"/>
      <c r="B230" s="45"/>
      <c r="C230" s="12" t="s">
        <v>221</v>
      </c>
      <c r="D230" s="5">
        <v>10000000</v>
      </c>
    </row>
    <row r="231" spans="1:4" ht="30" customHeight="1" x14ac:dyDescent="0.25">
      <c r="A231" s="24"/>
      <c r="B231" s="30" t="s">
        <v>225</v>
      </c>
      <c r="C231" s="12" t="s">
        <v>221</v>
      </c>
      <c r="D231" s="5">
        <v>10000000</v>
      </c>
    </row>
    <row r="232" spans="1:4" ht="30" customHeight="1" x14ac:dyDescent="0.25">
      <c r="A232" s="24"/>
      <c r="B232" s="45" t="s">
        <v>226</v>
      </c>
      <c r="C232" s="31" t="s">
        <v>19</v>
      </c>
      <c r="D232" s="5">
        <v>30000000</v>
      </c>
    </row>
    <row r="233" spans="1:4" ht="30" customHeight="1" x14ac:dyDescent="0.25">
      <c r="A233" s="24"/>
      <c r="B233" s="45"/>
      <c r="C233" s="12" t="s">
        <v>221</v>
      </c>
      <c r="D233" s="5">
        <v>15000000</v>
      </c>
    </row>
    <row r="234" spans="1:4" ht="45" customHeight="1" x14ac:dyDescent="0.25">
      <c r="A234" s="24"/>
      <c r="B234" s="45" t="s">
        <v>227</v>
      </c>
      <c r="C234" s="31" t="s">
        <v>19</v>
      </c>
      <c r="D234" s="5">
        <v>20000000</v>
      </c>
    </row>
    <row r="235" spans="1:4" ht="30" customHeight="1" x14ac:dyDescent="0.25">
      <c r="A235" s="24"/>
      <c r="B235" s="45"/>
      <c r="C235" s="12" t="s">
        <v>221</v>
      </c>
      <c r="D235" s="5">
        <v>10000000</v>
      </c>
    </row>
    <row r="236" spans="1:4" ht="45" customHeight="1" x14ac:dyDescent="0.25">
      <c r="A236" s="24"/>
      <c r="B236" s="45" t="s">
        <v>228</v>
      </c>
      <c r="C236" s="31" t="s">
        <v>19</v>
      </c>
      <c r="D236" s="5">
        <v>40000000</v>
      </c>
    </row>
    <row r="237" spans="1:4" ht="30" customHeight="1" x14ac:dyDescent="0.25">
      <c r="A237" s="24"/>
      <c r="B237" s="45"/>
      <c r="C237" s="12" t="s">
        <v>221</v>
      </c>
      <c r="D237" s="5">
        <v>20000000</v>
      </c>
    </row>
    <row r="238" spans="1:4" ht="30" customHeight="1" x14ac:dyDescent="0.25">
      <c r="A238" s="24"/>
      <c r="B238" s="30" t="s">
        <v>229</v>
      </c>
      <c r="C238" s="31" t="s">
        <v>230</v>
      </c>
      <c r="D238" s="5">
        <v>40000000</v>
      </c>
    </row>
    <row r="239" spans="1:4" ht="45" customHeight="1" x14ac:dyDescent="0.25">
      <c r="A239" s="24"/>
      <c r="B239" s="45" t="s">
        <v>231</v>
      </c>
      <c r="C239" s="31" t="s">
        <v>19</v>
      </c>
      <c r="D239" s="5">
        <v>25000000</v>
      </c>
    </row>
    <row r="240" spans="1:4" ht="30" customHeight="1" x14ac:dyDescent="0.25">
      <c r="A240" s="24"/>
      <c r="B240" s="45"/>
      <c r="C240" s="12" t="s">
        <v>221</v>
      </c>
      <c r="D240" s="5">
        <v>10000000</v>
      </c>
    </row>
    <row r="241" spans="1:6" ht="30" customHeight="1" x14ac:dyDescent="0.25">
      <c r="A241" s="24"/>
      <c r="B241" s="45" t="s">
        <v>232</v>
      </c>
      <c r="C241" s="31" t="s">
        <v>19</v>
      </c>
      <c r="D241" s="5">
        <v>10000000</v>
      </c>
    </row>
    <row r="242" spans="1:6" ht="30" customHeight="1" x14ac:dyDescent="0.25">
      <c r="A242" s="24"/>
      <c r="B242" s="45"/>
      <c r="C242" s="12" t="s">
        <v>221</v>
      </c>
      <c r="D242" s="5">
        <v>5000000</v>
      </c>
    </row>
    <row r="243" spans="1:6" ht="30" x14ac:dyDescent="0.25">
      <c r="A243" s="95" t="s">
        <v>4</v>
      </c>
      <c r="B243" s="96" t="s">
        <v>233</v>
      </c>
      <c r="C243" s="97"/>
      <c r="D243" s="98"/>
    </row>
    <row r="244" spans="1:6" ht="30" customHeight="1" x14ac:dyDescent="0.25">
      <c r="A244" s="16" t="s">
        <v>6</v>
      </c>
      <c r="B244" s="30" t="s">
        <v>234</v>
      </c>
      <c r="C244" s="31" t="s">
        <v>230</v>
      </c>
      <c r="D244" s="5">
        <v>80000000</v>
      </c>
    </row>
    <row r="245" spans="1:6" ht="45" customHeight="1" x14ac:dyDescent="0.25">
      <c r="A245" s="27"/>
      <c r="B245" s="30" t="s">
        <v>235</v>
      </c>
      <c r="C245" s="31" t="s">
        <v>230</v>
      </c>
      <c r="D245" s="5">
        <v>40000000</v>
      </c>
    </row>
    <row r="246" spans="1:6" ht="30" customHeight="1" x14ac:dyDescent="0.25">
      <c r="A246" s="27"/>
      <c r="B246" s="46" t="s">
        <v>236</v>
      </c>
      <c r="C246" s="31" t="s">
        <v>19</v>
      </c>
      <c r="D246" s="5">
        <v>25000000</v>
      </c>
    </row>
    <row r="247" spans="1:6" ht="30" customHeight="1" x14ac:dyDescent="0.25">
      <c r="A247" s="27"/>
      <c r="B247" s="47"/>
      <c r="C247" s="12" t="s">
        <v>221</v>
      </c>
      <c r="D247" s="5">
        <v>32837792</v>
      </c>
    </row>
    <row r="248" spans="1:6" ht="27.75" customHeight="1" x14ac:dyDescent="0.25">
      <c r="A248" s="27"/>
      <c r="B248" s="45" t="s">
        <v>237</v>
      </c>
      <c r="C248" s="31" t="s">
        <v>19</v>
      </c>
      <c r="D248" s="5">
        <v>25000000</v>
      </c>
    </row>
    <row r="249" spans="1:6" ht="18" customHeight="1" x14ac:dyDescent="0.25">
      <c r="A249" s="22"/>
      <c r="B249" s="45"/>
      <c r="C249" s="31" t="s">
        <v>230</v>
      </c>
      <c r="D249" s="5">
        <v>29642293</v>
      </c>
      <c r="F249" s="4">
        <f>SUM(D221:D249)</f>
        <v>732480085</v>
      </c>
    </row>
    <row r="250" spans="1:6" ht="30" x14ac:dyDescent="0.25">
      <c r="A250" s="127" t="s">
        <v>0</v>
      </c>
      <c r="B250" s="70" t="s">
        <v>320</v>
      </c>
      <c r="C250" s="71"/>
      <c r="D250" s="72"/>
      <c r="E250" t="s">
        <v>238</v>
      </c>
      <c r="F250" s="3">
        <f>SUM(D251:D303)</f>
        <v>1417175227</v>
      </c>
    </row>
    <row r="251" spans="1:6" x14ac:dyDescent="0.25">
      <c r="A251" s="54" t="s">
        <v>2</v>
      </c>
      <c r="B251" s="55" t="s">
        <v>321</v>
      </c>
      <c r="C251" s="56"/>
      <c r="D251" s="57"/>
    </row>
    <row r="252" spans="1:6" x14ac:dyDescent="0.25">
      <c r="A252" s="77" t="s">
        <v>7</v>
      </c>
      <c r="B252" s="80" t="s">
        <v>322</v>
      </c>
      <c r="C252" s="81"/>
      <c r="D252" s="82"/>
    </row>
    <row r="253" spans="1:6" x14ac:dyDescent="0.25">
      <c r="A253" s="90" t="s">
        <v>4</v>
      </c>
      <c r="B253" s="96" t="s">
        <v>321</v>
      </c>
      <c r="C253" s="97"/>
      <c r="D253" s="98"/>
      <c r="E253" t="s">
        <v>238</v>
      </c>
    </row>
    <row r="254" spans="1:6" ht="60" x14ac:dyDescent="0.25">
      <c r="A254" s="25" t="s">
        <v>6</v>
      </c>
      <c r="B254" s="60" t="s">
        <v>323</v>
      </c>
      <c r="C254" s="31" t="s">
        <v>19</v>
      </c>
      <c r="D254" s="63">
        <v>100000000</v>
      </c>
    </row>
    <row r="255" spans="1:6" ht="30" x14ac:dyDescent="0.25">
      <c r="A255" s="25" t="s">
        <v>6</v>
      </c>
      <c r="B255" s="60" t="s">
        <v>324</v>
      </c>
      <c r="C255" s="31" t="s">
        <v>19</v>
      </c>
      <c r="D255" s="63">
        <v>25000000</v>
      </c>
    </row>
    <row r="256" spans="1:6" ht="90" x14ac:dyDescent="0.25">
      <c r="A256" s="25" t="s">
        <v>6</v>
      </c>
      <c r="B256" s="60" t="s">
        <v>325</v>
      </c>
      <c r="C256" s="31" t="s">
        <v>19</v>
      </c>
      <c r="D256" s="63">
        <v>50000000</v>
      </c>
    </row>
    <row r="257" spans="1:4" x14ac:dyDescent="0.25">
      <c r="A257" s="54" t="s">
        <v>2</v>
      </c>
      <c r="B257" s="55" t="s">
        <v>326</v>
      </c>
      <c r="C257" s="56"/>
      <c r="D257" s="57"/>
    </row>
    <row r="258" spans="1:4" ht="30" x14ac:dyDescent="0.25">
      <c r="A258" s="77" t="s">
        <v>7</v>
      </c>
      <c r="B258" s="80" t="s">
        <v>327</v>
      </c>
      <c r="C258" s="81"/>
      <c r="D258" s="82"/>
    </row>
    <row r="259" spans="1:4" x14ac:dyDescent="0.25">
      <c r="A259" s="90" t="s">
        <v>4</v>
      </c>
      <c r="B259" s="96" t="s">
        <v>328</v>
      </c>
      <c r="C259" s="97"/>
      <c r="D259" s="98"/>
    </row>
    <row r="260" spans="1:4" ht="45" x14ac:dyDescent="0.25">
      <c r="A260" s="25" t="s">
        <v>6</v>
      </c>
      <c r="B260" s="64" t="s">
        <v>329</v>
      </c>
      <c r="C260" s="31" t="s">
        <v>19</v>
      </c>
      <c r="D260" s="63">
        <v>40000000</v>
      </c>
    </row>
    <row r="261" spans="1:4" x14ac:dyDescent="0.25">
      <c r="A261" s="90" t="s">
        <v>4</v>
      </c>
      <c r="B261" s="96" t="s">
        <v>331</v>
      </c>
      <c r="C261" s="97"/>
      <c r="D261" s="98"/>
    </row>
    <row r="262" spans="1:4" ht="60" x14ac:dyDescent="0.25">
      <c r="A262" s="25" t="s">
        <v>6</v>
      </c>
      <c r="B262" s="64" t="s">
        <v>330</v>
      </c>
      <c r="C262" s="31" t="s">
        <v>19</v>
      </c>
      <c r="D262" s="63">
        <v>40000000</v>
      </c>
    </row>
    <row r="263" spans="1:4" ht="30" x14ac:dyDescent="0.25">
      <c r="A263" s="25" t="s">
        <v>6</v>
      </c>
      <c r="B263" s="60" t="s">
        <v>332</v>
      </c>
      <c r="C263" s="31" t="s">
        <v>19</v>
      </c>
      <c r="D263" s="63">
        <v>35000000</v>
      </c>
    </row>
    <row r="264" spans="1:4" x14ac:dyDescent="0.25">
      <c r="A264" s="90" t="s">
        <v>4</v>
      </c>
      <c r="B264" s="100" t="s">
        <v>333</v>
      </c>
      <c r="C264" s="97"/>
      <c r="D264" s="98"/>
    </row>
    <row r="265" spans="1:4" ht="45" x14ac:dyDescent="0.25">
      <c r="A265" s="25" t="s">
        <v>6</v>
      </c>
      <c r="B265" s="65" t="s">
        <v>334</v>
      </c>
      <c r="C265" s="31" t="s">
        <v>19</v>
      </c>
      <c r="D265" s="63">
        <v>40000000</v>
      </c>
    </row>
    <row r="266" spans="1:4" ht="15" customHeight="1" x14ac:dyDescent="0.25">
      <c r="A266" s="54" t="s">
        <v>2</v>
      </c>
      <c r="B266" s="55" t="s">
        <v>335</v>
      </c>
      <c r="C266" s="56"/>
      <c r="D266" s="57"/>
    </row>
    <row r="267" spans="1:4" ht="30" x14ac:dyDescent="0.25">
      <c r="A267" s="77" t="s">
        <v>7</v>
      </c>
      <c r="B267" s="80" t="s">
        <v>336</v>
      </c>
      <c r="C267" s="81"/>
      <c r="D267" s="82"/>
    </row>
    <row r="268" spans="1:4" ht="30" x14ac:dyDescent="0.25">
      <c r="A268" s="90" t="s">
        <v>4</v>
      </c>
      <c r="B268" s="101" t="s">
        <v>337</v>
      </c>
      <c r="C268" s="97"/>
      <c r="D268" s="98"/>
    </row>
    <row r="269" spans="1:4" ht="45" x14ac:dyDescent="0.25">
      <c r="A269" s="25" t="s">
        <v>6</v>
      </c>
      <c r="B269" s="66" t="s">
        <v>338</v>
      </c>
      <c r="C269" s="31" t="s">
        <v>19</v>
      </c>
      <c r="D269" s="63">
        <v>10000000</v>
      </c>
    </row>
    <row r="270" spans="1:4" ht="30" x14ac:dyDescent="0.25">
      <c r="A270" s="90" t="s">
        <v>4</v>
      </c>
      <c r="B270" s="100" t="s">
        <v>339</v>
      </c>
      <c r="C270" s="97"/>
      <c r="D270" s="98"/>
    </row>
    <row r="271" spans="1:4" ht="60" x14ac:dyDescent="0.25">
      <c r="A271" s="25" t="s">
        <v>6</v>
      </c>
      <c r="B271" s="66" t="s">
        <v>340</v>
      </c>
      <c r="C271" s="31" t="s">
        <v>19</v>
      </c>
      <c r="D271" s="63">
        <v>25000000</v>
      </c>
    </row>
    <row r="272" spans="1:4" ht="30" x14ac:dyDescent="0.25">
      <c r="A272" s="90" t="s">
        <v>4</v>
      </c>
      <c r="B272" s="96" t="s">
        <v>341</v>
      </c>
      <c r="C272" s="97"/>
      <c r="D272" s="98"/>
    </row>
    <row r="273" spans="1:4" ht="45" x14ac:dyDescent="0.25">
      <c r="A273" s="25" t="s">
        <v>6</v>
      </c>
      <c r="B273" s="66" t="s">
        <v>342</v>
      </c>
      <c r="C273" s="31" t="s">
        <v>19</v>
      </c>
      <c r="D273" s="63">
        <v>55000000</v>
      </c>
    </row>
    <row r="274" spans="1:4" ht="60" x14ac:dyDescent="0.25">
      <c r="A274" s="25" t="s">
        <v>6</v>
      </c>
      <c r="B274" s="66" t="s">
        <v>343</v>
      </c>
      <c r="C274" s="31" t="s">
        <v>19</v>
      </c>
      <c r="D274" s="63">
        <v>100000000</v>
      </c>
    </row>
    <row r="275" spans="1:4" x14ac:dyDescent="0.25">
      <c r="A275" s="90" t="s">
        <v>4</v>
      </c>
      <c r="B275" s="101" t="s">
        <v>344</v>
      </c>
      <c r="C275" s="97"/>
      <c r="D275" s="98"/>
    </row>
    <row r="276" spans="1:4" ht="30" x14ac:dyDescent="0.25">
      <c r="A276" s="25" t="s">
        <v>6</v>
      </c>
      <c r="B276" s="66" t="s">
        <v>345</v>
      </c>
      <c r="C276" s="31" t="s">
        <v>19</v>
      </c>
      <c r="D276" s="63">
        <v>20000000</v>
      </c>
    </row>
    <row r="277" spans="1:4" x14ac:dyDescent="0.25">
      <c r="A277" s="54" t="s">
        <v>2</v>
      </c>
      <c r="B277" s="55" t="s">
        <v>346</v>
      </c>
      <c r="C277" s="56"/>
      <c r="D277" s="57"/>
    </row>
    <row r="278" spans="1:4" ht="30" x14ac:dyDescent="0.25">
      <c r="A278" s="77" t="s">
        <v>7</v>
      </c>
      <c r="B278" s="84" t="s">
        <v>347</v>
      </c>
      <c r="C278" s="81"/>
      <c r="D278" s="82"/>
    </row>
    <row r="279" spans="1:4" x14ac:dyDescent="0.25">
      <c r="A279" s="90" t="s">
        <v>4</v>
      </c>
      <c r="B279" s="102" t="s">
        <v>348</v>
      </c>
      <c r="C279" s="97"/>
      <c r="D279" s="98"/>
    </row>
    <row r="280" spans="1:4" ht="60" x14ac:dyDescent="0.25">
      <c r="A280" s="25" t="s">
        <v>6</v>
      </c>
      <c r="B280" s="67" t="s">
        <v>349</v>
      </c>
      <c r="C280" s="31" t="s">
        <v>19</v>
      </c>
      <c r="D280" s="62">
        <v>100000000</v>
      </c>
    </row>
    <row r="281" spans="1:4" x14ac:dyDescent="0.25">
      <c r="A281" s="77" t="s">
        <v>7</v>
      </c>
      <c r="B281" s="85" t="s">
        <v>350</v>
      </c>
      <c r="C281" s="81"/>
      <c r="D281" s="82"/>
    </row>
    <row r="282" spans="1:4" x14ac:dyDescent="0.25">
      <c r="A282" s="90" t="s">
        <v>4</v>
      </c>
      <c r="B282" s="100" t="s">
        <v>351</v>
      </c>
      <c r="C282" s="97"/>
      <c r="D282" s="98"/>
    </row>
    <row r="283" spans="1:4" ht="45" x14ac:dyDescent="0.25">
      <c r="A283" s="25" t="s">
        <v>6</v>
      </c>
      <c r="B283" s="68" t="s">
        <v>352</v>
      </c>
      <c r="C283" s="31" t="s">
        <v>19</v>
      </c>
      <c r="D283" s="62">
        <v>50000000</v>
      </c>
    </row>
    <row r="284" spans="1:4" x14ac:dyDescent="0.25">
      <c r="A284" s="77" t="s">
        <v>7</v>
      </c>
      <c r="B284" s="85" t="s">
        <v>353</v>
      </c>
      <c r="C284" s="81"/>
      <c r="D284" s="82"/>
    </row>
    <row r="285" spans="1:4" x14ac:dyDescent="0.25">
      <c r="A285" s="90" t="s">
        <v>4</v>
      </c>
      <c r="B285" s="100" t="str">
        <f>B284</f>
        <v>ASISTENCIA TÉCNICA AGROPECUARIA</v>
      </c>
      <c r="C285" s="97"/>
      <c r="D285" s="98"/>
    </row>
    <row r="286" spans="1:4" ht="45" x14ac:dyDescent="0.25">
      <c r="A286" s="25" t="s">
        <v>6</v>
      </c>
      <c r="B286" s="67" t="s">
        <v>354</v>
      </c>
      <c r="C286" s="31" t="s">
        <v>19</v>
      </c>
      <c r="D286" s="62">
        <v>120000000</v>
      </c>
    </row>
    <row r="287" spans="1:4" x14ac:dyDescent="0.25">
      <c r="A287" s="77" t="s">
        <v>7</v>
      </c>
      <c r="B287" s="86" t="s">
        <v>355</v>
      </c>
      <c r="C287" s="81"/>
      <c r="D287" s="82"/>
    </row>
    <row r="288" spans="1:4" x14ac:dyDescent="0.25">
      <c r="A288" s="90" t="s">
        <v>4</v>
      </c>
      <c r="B288" s="100" t="s">
        <v>356</v>
      </c>
      <c r="C288" s="97"/>
      <c r="D288" s="98"/>
    </row>
    <row r="289" spans="1:6" ht="45" x14ac:dyDescent="0.25">
      <c r="A289" s="25" t="s">
        <v>6</v>
      </c>
      <c r="B289" s="66" t="s">
        <v>357</v>
      </c>
      <c r="C289" s="31" t="s">
        <v>19</v>
      </c>
      <c r="D289" s="62">
        <v>60839441</v>
      </c>
    </row>
    <row r="290" spans="1:6" x14ac:dyDescent="0.25">
      <c r="A290" s="77" t="s">
        <v>7</v>
      </c>
      <c r="B290" s="87" t="s">
        <v>358</v>
      </c>
      <c r="C290" s="81"/>
      <c r="D290" s="82"/>
    </row>
    <row r="291" spans="1:6" x14ac:dyDescent="0.25">
      <c r="A291" s="90" t="s">
        <v>4</v>
      </c>
      <c r="B291" s="100" t="s">
        <v>359</v>
      </c>
      <c r="C291" s="97"/>
      <c r="D291" s="98"/>
    </row>
    <row r="292" spans="1:6" ht="45" x14ac:dyDescent="0.25">
      <c r="A292" s="25" t="s">
        <v>6</v>
      </c>
      <c r="B292" s="66" t="s">
        <v>360</v>
      </c>
      <c r="C292" s="31" t="s">
        <v>19</v>
      </c>
      <c r="D292" s="62">
        <v>100000000</v>
      </c>
    </row>
    <row r="293" spans="1:6" x14ac:dyDescent="0.25">
      <c r="A293" s="77" t="s">
        <v>7</v>
      </c>
      <c r="B293" s="88" t="s">
        <v>364</v>
      </c>
      <c r="C293" s="81"/>
      <c r="D293" s="82"/>
    </row>
    <row r="294" spans="1:6" x14ac:dyDescent="0.25">
      <c r="A294" s="90" t="s">
        <v>4</v>
      </c>
      <c r="B294" s="101" t="s">
        <v>365</v>
      </c>
      <c r="C294" s="97"/>
      <c r="D294" s="98"/>
    </row>
    <row r="295" spans="1:6" ht="75" x14ac:dyDescent="0.25">
      <c r="A295" s="25" t="s">
        <v>6</v>
      </c>
      <c r="B295" s="68" t="s">
        <v>366</v>
      </c>
      <c r="C295" s="31" t="s">
        <v>19</v>
      </c>
      <c r="D295" s="62">
        <v>50000000</v>
      </c>
    </row>
    <row r="296" spans="1:6" x14ac:dyDescent="0.25">
      <c r="A296" s="77" t="s">
        <v>7</v>
      </c>
      <c r="B296" s="89" t="s">
        <v>319</v>
      </c>
      <c r="C296" s="81"/>
      <c r="D296" s="82"/>
    </row>
    <row r="297" spans="1:6" x14ac:dyDescent="0.25">
      <c r="A297" s="90" t="s">
        <v>4</v>
      </c>
      <c r="B297" s="100" t="s">
        <v>367</v>
      </c>
      <c r="C297" s="97"/>
      <c r="D297" s="98"/>
    </row>
    <row r="298" spans="1:6" ht="30" x14ac:dyDescent="0.25">
      <c r="A298" s="25" t="s">
        <v>6</v>
      </c>
      <c r="B298" s="66" t="s">
        <v>368</v>
      </c>
      <c r="C298" s="61" t="s">
        <v>372</v>
      </c>
      <c r="D298" s="62">
        <v>346316634</v>
      </c>
    </row>
    <row r="299" spans="1:6" x14ac:dyDescent="0.25">
      <c r="A299" s="77" t="s">
        <v>7</v>
      </c>
      <c r="B299" s="80" t="s">
        <v>361</v>
      </c>
      <c r="C299" s="81"/>
      <c r="D299" s="82"/>
    </row>
    <row r="300" spans="1:6" ht="30" x14ac:dyDescent="0.25">
      <c r="A300" s="90" t="s">
        <v>4</v>
      </c>
      <c r="B300" s="100" t="s">
        <v>362</v>
      </c>
      <c r="C300" s="97"/>
      <c r="D300" s="98"/>
    </row>
    <row r="301" spans="1:6" ht="45" x14ac:dyDescent="0.25">
      <c r="A301" s="25" t="s">
        <v>6</v>
      </c>
      <c r="B301" s="66" t="s">
        <v>363</v>
      </c>
      <c r="C301" s="31" t="s">
        <v>19</v>
      </c>
      <c r="D301" s="62">
        <v>40000000</v>
      </c>
    </row>
    <row r="302" spans="1:6" ht="30" x14ac:dyDescent="0.25">
      <c r="A302" s="90" t="s">
        <v>4</v>
      </c>
      <c r="B302" s="101" t="s">
        <v>369</v>
      </c>
      <c r="C302" s="97"/>
      <c r="D302" s="98"/>
    </row>
    <row r="303" spans="1:6" ht="45" x14ac:dyDescent="0.25">
      <c r="A303" s="25" t="s">
        <v>6</v>
      </c>
      <c r="B303" s="68" t="s">
        <v>370</v>
      </c>
      <c r="C303" s="61" t="s">
        <v>19</v>
      </c>
      <c r="D303" s="62">
        <v>10019152</v>
      </c>
    </row>
    <row r="304" spans="1:6" x14ac:dyDescent="0.25">
      <c r="A304" s="127" t="s">
        <v>0</v>
      </c>
      <c r="B304" s="70" t="s">
        <v>373</v>
      </c>
      <c r="C304" s="71"/>
      <c r="D304" s="72"/>
      <c r="E304" t="s">
        <v>238</v>
      </c>
      <c r="F304" s="3">
        <f>SUM(D307:D318)</f>
        <v>701013680</v>
      </c>
    </row>
    <row r="305" spans="1:6" x14ac:dyDescent="0.25">
      <c r="A305" s="54" t="s">
        <v>2</v>
      </c>
      <c r="B305" s="55" t="s">
        <v>241</v>
      </c>
      <c r="C305" s="56"/>
      <c r="D305" s="57"/>
    </row>
    <row r="306" spans="1:6" ht="30" x14ac:dyDescent="0.25">
      <c r="A306" s="77" t="s">
        <v>7</v>
      </c>
      <c r="B306" s="80" t="s">
        <v>242</v>
      </c>
      <c r="C306" s="81"/>
      <c r="D306" s="82"/>
    </row>
    <row r="307" spans="1:6" ht="30" x14ac:dyDescent="0.25">
      <c r="A307" s="90" t="s">
        <v>4</v>
      </c>
      <c r="B307" s="96" t="s">
        <v>374</v>
      </c>
      <c r="C307" s="97"/>
      <c r="D307" s="98"/>
      <c r="E307" t="s">
        <v>238</v>
      </c>
    </row>
    <row r="308" spans="1:6" ht="45" customHeight="1" x14ac:dyDescent="0.25">
      <c r="A308" s="1" t="s">
        <v>6</v>
      </c>
      <c r="B308" s="30" t="s">
        <v>243</v>
      </c>
      <c r="C308" s="12" t="s">
        <v>244</v>
      </c>
      <c r="D308" s="5">
        <v>413382947</v>
      </c>
      <c r="F308" s="3">
        <f>SUM(D308:E308)</f>
        <v>413382947</v>
      </c>
    </row>
    <row r="309" spans="1:6" x14ac:dyDescent="0.25">
      <c r="A309" s="54" t="s">
        <v>2</v>
      </c>
      <c r="B309" s="55" t="s">
        <v>239</v>
      </c>
      <c r="C309" s="56"/>
      <c r="D309" s="57"/>
    </row>
    <row r="310" spans="1:6" x14ac:dyDescent="0.25">
      <c r="A310" s="77" t="s">
        <v>7</v>
      </c>
      <c r="B310" s="80" t="s">
        <v>240</v>
      </c>
      <c r="C310" s="81"/>
      <c r="D310" s="82"/>
    </row>
    <row r="311" spans="1:6" x14ac:dyDescent="0.25">
      <c r="A311" s="90" t="s">
        <v>4</v>
      </c>
      <c r="B311" s="96" t="s">
        <v>245</v>
      </c>
      <c r="C311" s="97"/>
      <c r="D311" s="98"/>
    </row>
    <row r="312" spans="1:6" ht="30" customHeight="1" x14ac:dyDescent="0.25">
      <c r="A312" s="35" t="s">
        <v>6</v>
      </c>
      <c r="B312" s="30" t="s">
        <v>246</v>
      </c>
      <c r="C312" s="31" t="s">
        <v>249</v>
      </c>
      <c r="D312" s="5">
        <v>30000000</v>
      </c>
    </row>
    <row r="313" spans="1:6" ht="30" customHeight="1" x14ac:dyDescent="0.25">
      <c r="A313" s="26"/>
      <c r="B313" s="30" t="s">
        <v>247</v>
      </c>
      <c r="C313" s="31" t="s">
        <v>249</v>
      </c>
      <c r="D313" s="5">
        <v>86135000</v>
      </c>
    </row>
    <row r="314" spans="1:6" ht="30" customHeight="1" x14ac:dyDescent="0.25">
      <c r="A314" s="26"/>
      <c r="B314" s="30" t="s">
        <v>248</v>
      </c>
      <c r="C314" s="31" t="s">
        <v>249</v>
      </c>
      <c r="D314" s="5">
        <v>20000000</v>
      </c>
    </row>
    <row r="315" spans="1:6" ht="30" customHeight="1" x14ac:dyDescent="0.25">
      <c r="A315" s="90" t="s">
        <v>4</v>
      </c>
      <c r="B315" s="96" t="s">
        <v>250</v>
      </c>
      <c r="C315" s="97"/>
      <c r="D315" s="98"/>
    </row>
    <row r="316" spans="1:6" ht="30" customHeight="1" x14ac:dyDescent="0.25">
      <c r="A316" s="24" t="s">
        <v>6</v>
      </c>
      <c r="B316" s="30" t="s">
        <v>251</v>
      </c>
      <c r="C316" s="12" t="s">
        <v>254</v>
      </c>
      <c r="D316" s="5">
        <v>96495733</v>
      </c>
    </row>
    <row r="317" spans="1:6" ht="30" customHeight="1" x14ac:dyDescent="0.25">
      <c r="A317" s="24"/>
      <c r="B317" s="30" t="s">
        <v>252</v>
      </c>
      <c r="C317" s="12" t="s">
        <v>249</v>
      </c>
      <c r="D317" s="5">
        <v>20000000</v>
      </c>
    </row>
    <row r="318" spans="1:6" ht="30" customHeight="1" x14ac:dyDescent="0.25">
      <c r="A318" s="24"/>
      <c r="B318" s="30" t="s">
        <v>253</v>
      </c>
      <c r="C318" s="12" t="s">
        <v>255</v>
      </c>
      <c r="D318" s="5">
        <v>35000000</v>
      </c>
      <c r="F318" s="3">
        <f>SUM(D323:D373)</f>
        <v>7807248055.0999994</v>
      </c>
    </row>
    <row r="319" spans="1:6" ht="30" x14ac:dyDescent="0.25">
      <c r="A319" s="127" t="s">
        <v>0</v>
      </c>
      <c r="B319" s="70" t="s">
        <v>256</v>
      </c>
      <c r="C319" s="71"/>
      <c r="D319" s="72"/>
    </row>
    <row r="320" spans="1:6" x14ac:dyDescent="0.25">
      <c r="A320" s="54" t="s">
        <v>2</v>
      </c>
      <c r="B320" s="55" t="s">
        <v>257</v>
      </c>
      <c r="C320" s="56"/>
      <c r="D320" s="57"/>
    </row>
    <row r="321" spans="1:4" ht="30" customHeight="1" x14ac:dyDescent="0.25">
      <c r="A321" s="77" t="s">
        <v>7</v>
      </c>
      <c r="B321" s="80" t="s">
        <v>258</v>
      </c>
      <c r="C321" s="81"/>
      <c r="D321" s="82"/>
    </row>
    <row r="322" spans="1:4" ht="30" customHeight="1" x14ac:dyDescent="0.25">
      <c r="A322" s="90" t="s">
        <v>4</v>
      </c>
      <c r="B322" s="96" t="s">
        <v>259</v>
      </c>
      <c r="C322" s="97"/>
      <c r="D322" s="98"/>
    </row>
    <row r="323" spans="1:4" ht="21" customHeight="1" x14ac:dyDescent="0.25">
      <c r="A323" s="18" t="s">
        <v>6</v>
      </c>
      <c r="B323" s="45" t="s">
        <v>260</v>
      </c>
      <c r="C323" s="31" t="s">
        <v>261</v>
      </c>
      <c r="D323" s="5">
        <v>373832327</v>
      </c>
    </row>
    <row r="324" spans="1:4" ht="21.75" customHeight="1" x14ac:dyDescent="0.25">
      <c r="A324" s="21"/>
      <c r="B324" s="45"/>
      <c r="C324" s="12" t="s">
        <v>262</v>
      </c>
      <c r="D324" s="5">
        <v>23832327</v>
      </c>
    </row>
    <row r="325" spans="1:4" ht="30" x14ac:dyDescent="0.25">
      <c r="A325" s="17"/>
      <c r="B325" s="30" t="s">
        <v>263</v>
      </c>
      <c r="C325" s="31" t="s">
        <v>261</v>
      </c>
      <c r="D325" s="5">
        <v>900000000</v>
      </c>
    </row>
    <row r="326" spans="1:4" ht="30" customHeight="1" x14ac:dyDescent="0.25">
      <c r="A326" s="95" t="s">
        <v>4</v>
      </c>
      <c r="B326" s="96" t="s">
        <v>264</v>
      </c>
      <c r="C326" s="97"/>
      <c r="D326" s="98"/>
    </row>
    <row r="327" spans="1:4" ht="30" x14ac:dyDescent="0.25">
      <c r="A327" s="18" t="s">
        <v>6</v>
      </c>
      <c r="B327" s="30" t="s">
        <v>265</v>
      </c>
      <c r="C327" s="29" t="s">
        <v>261</v>
      </c>
      <c r="D327" s="5">
        <v>50000000</v>
      </c>
    </row>
    <row r="328" spans="1:4" ht="30" x14ac:dyDescent="0.25">
      <c r="A328" s="17"/>
      <c r="B328" s="30" t="s">
        <v>266</v>
      </c>
      <c r="C328" s="29" t="s">
        <v>261</v>
      </c>
      <c r="D328" s="5">
        <v>50000000</v>
      </c>
    </row>
    <row r="329" spans="1:4" ht="30" x14ac:dyDescent="0.25">
      <c r="A329" s="77" t="s">
        <v>7</v>
      </c>
      <c r="B329" s="80" t="s">
        <v>267</v>
      </c>
      <c r="C329" s="81"/>
      <c r="D329" s="82"/>
    </row>
    <row r="330" spans="1:4" ht="30" x14ac:dyDescent="0.25">
      <c r="A330" s="90" t="s">
        <v>4</v>
      </c>
      <c r="B330" s="96" t="s">
        <v>267</v>
      </c>
      <c r="C330" s="97"/>
      <c r="D330" s="98"/>
    </row>
    <row r="331" spans="1:4" ht="30" x14ac:dyDescent="0.25">
      <c r="A331" s="1" t="s">
        <v>6</v>
      </c>
      <c r="B331" s="30" t="s">
        <v>268</v>
      </c>
      <c r="C331" s="31" t="s">
        <v>261</v>
      </c>
      <c r="D331" s="5">
        <v>490155845</v>
      </c>
    </row>
    <row r="332" spans="1:4" ht="30" customHeight="1" x14ac:dyDescent="0.25">
      <c r="A332" s="77" t="s">
        <v>7</v>
      </c>
      <c r="B332" s="80" t="s">
        <v>269</v>
      </c>
      <c r="C332" s="81"/>
      <c r="D332" s="82"/>
    </row>
    <row r="333" spans="1:4" x14ac:dyDescent="0.25">
      <c r="A333" s="90" t="s">
        <v>4</v>
      </c>
      <c r="B333" s="96" t="s">
        <v>270</v>
      </c>
      <c r="C333" s="97"/>
      <c r="D333" s="98"/>
    </row>
    <row r="334" spans="1:4" x14ac:dyDescent="0.25">
      <c r="A334" s="25" t="s">
        <v>6</v>
      </c>
      <c r="B334" s="30" t="s">
        <v>271</v>
      </c>
      <c r="C334" s="31" t="s">
        <v>261</v>
      </c>
      <c r="D334" s="5">
        <v>30000000</v>
      </c>
    </row>
    <row r="335" spans="1:4" ht="30" x14ac:dyDescent="0.25">
      <c r="A335" s="90" t="s">
        <v>4</v>
      </c>
      <c r="B335" s="96" t="s">
        <v>272</v>
      </c>
      <c r="C335" s="97"/>
      <c r="D335" s="98"/>
    </row>
    <row r="336" spans="1:4" ht="30" x14ac:dyDescent="0.25">
      <c r="A336" s="18" t="s">
        <v>6</v>
      </c>
      <c r="B336" s="45" t="s">
        <v>273</v>
      </c>
      <c r="C336" s="31" t="s">
        <v>19</v>
      </c>
      <c r="D336" s="5">
        <v>50839441</v>
      </c>
    </row>
    <row r="337" spans="1:6" x14ac:dyDescent="0.25">
      <c r="A337" s="17"/>
      <c r="B337" s="45"/>
      <c r="C337" s="31" t="s">
        <v>261</v>
      </c>
      <c r="D337" s="5">
        <v>20000000</v>
      </c>
    </row>
    <row r="338" spans="1:6" ht="30" customHeight="1" x14ac:dyDescent="0.25">
      <c r="A338" s="77" t="s">
        <v>7</v>
      </c>
      <c r="B338" s="80" t="s">
        <v>274</v>
      </c>
      <c r="C338" s="81"/>
      <c r="D338" s="82"/>
    </row>
    <row r="339" spans="1:6" ht="30" x14ac:dyDescent="0.25">
      <c r="A339" s="90" t="s">
        <v>4</v>
      </c>
      <c r="B339" s="96" t="s">
        <v>275</v>
      </c>
      <c r="C339" s="97"/>
      <c r="D339" s="98"/>
    </row>
    <row r="340" spans="1:6" ht="30" customHeight="1" x14ac:dyDescent="0.25">
      <c r="A340" s="25" t="s">
        <v>6</v>
      </c>
      <c r="B340" s="30" t="s">
        <v>276</v>
      </c>
      <c r="C340" s="31" t="s">
        <v>19</v>
      </c>
      <c r="D340" s="5">
        <v>100000000</v>
      </c>
    </row>
    <row r="341" spans="1:6" x14ac:dyDescent="0.25">
      <c r="A341" s="77" t="s">
        <v>7</v>
      </c>
      <c r="B341" s="80" t="s">
        <v>277</v>
      </c>
      <c r="C341" s="81"/>
      <c r="D341" s="82"/>
    </row>
    <row r="342" spans="1:6" x14ac:dyDescent="0.25">
      <c r="A342" s="90" t="s">
        <v>4</v>
      </c>
      <c r="B342" s="96" t="s">
        <v>277</v>
      </c>
      <c r="C342" s="97"/>
      <c r="D342" s="98"/>
    </row>
    <row r="343" spans="1:6" ht="30" x14ac:dyDescent="0.25">
      <c r="A343" s="25" t="s">
        <v>6</v>
      </c>
      <c r="B343" s="30" t="s">
        <v>278</v>
      </c>
      <c r="C343" s="31" t="s">
        <v>19</v>
      </c>
      <c r="D343" s="5">
        <v>100000000</v>
      </c>
      <c r="F343" s="3">
        <f>SUM(D323:D343)</f>
        <v>2188659940</v>
      </c>
    </row>
    <row r="344" spans="1:6" x14ac:dyDescent="0.25">
      <c r="A344" s="54" t="s">
        <v>2</v>
      </c>
      <c r="B344" s="55" t="s">
        <v>279</v>
      </c>
      <c r="C344" s="56"/>
      <c r="D344" s="57"/>
    </row>
    <row r="345" spans="1:6" x14ac:dyDescent="0.25">
      <c r="A345" s="77" t="s">
        <v>7</v>
      </c>
      <c r="B345" s="80" t="s">
        <v>280</v>
      </c>
      <c r="C345" s="81"/>
      <c r="D345" s="82"/>
    </row>
    <row r="346" spans="1:6" x14ac:dyDescent="0.25">
      <c r="A346" s="90" t="s">
        <v>4</v>
      </c>
      <c r="B346" s="96" t="s">
        <v>281</v>
      </c>
      <c r="C346" s="97"/>
      <c r="D346" s="98"/>
    </row>
    <row r="347" spans="1:6" x14ac:dyDescent="0.25">
      <c r="A347" s="16" t="s">
        <v>6</v>
      </c>
      <c r="B347" s="46" t="s">
        <v>282</v>
      </c>
      <c r="C347" s="31" t="s">
        <v>19</v>
      </c>
      <c r="D347" s="5">
        <v>89980848</v>
      </c>
    </row>
    <row r="348" spans="1:6" ht="30" x14ac:dyDescent="0.25">
      <c r="A348" s="27"/>
      <c r="B348" s="130"/>
      <c r="C348" s="31" t="s">
        <v>382</v>
      </c>
      <c r="D348" s="5">
        <v>10019152</v>
      </c>
    </row>
    <row r="349" spans="1:6" x14ac:dyDescent="0.25">
      <c r="A349" s="22"/>
      <c r="B349" s="47"/>
      <c r="C349" s="31" t="s">
        <v>292</v>
      </c>
      <c r="D349" s="5">
        <v>163243191</v>
      </c>
    </row>
    <row r="350" spans="1:6" x14ac:dyDescent="0.25">
      <c r="A350" s="77" t="s">
        <v>7</v>
      </c>
      <c r="B350" s="80" t="s">
        <v>283</v>
      </c>
      <c r="C350" s="81"/>
      <c r="D350" s="82"/>
    </row>
    <row r="351" spans="1:6" ht="30" x14ac:dyDescent="0.25">
      <c r="A351" s="90" t="s">
        <v>4</v>
      </c>
      <c r="B351" s="96" t="s">
        <v>284</v>
      </c>
      <c r="C351" s="97"/>
      <c r="D351" s="98"/>
    </row>
    <row r="352" spans="1:6" ht="30" x14ac:dyDescent="0.25">
      <c r="A352" s="8" t="s">
        <v>6</v>
      </c>
      <c r="B352" s="30" t="s">
        <v>285</v>
      </c>
      <c r="C352" s="12" t="s">
        <v>286</v>
      </c>
      <c r="D352" s="5">
        <v>1500000000</v>
      </c>
    </row>
    <row r="353" spans="1:6" ht="30" x14ac:dyDescent="0.25">
      <c r="A353" s="19"/>
      <c r="B353" s="30" t="s">
        <v>287</v>
      </c>
      <c r="C353" s="12" t="s">
        <v>286</v>
      </c>
      <c r="D353" s="5">
        <v>600000000</v>
      </c>
    </row>
    <row r="354" spans="1:6" ht="30" customHeight="1" x14ac:dyDescent="0.25">
      <c r="A354" s="90" t="s">
        <v>4</v>
      </c>
      <c r="B354" s="96" t="s">
        <v>288</v>
      </c>
      <c r="C354" s="97"/>
      <c r="D354" s="98"/>
    </row>
    <row r="355" spans="1:6" ht="30" customHeight="1" x14ac:dyDescent="0.25">
      <c r="A355" s="24" t="s">
        <v>6</v>
      </c>
      <c r="B355" s="45" t="s">
        <v>289</v>
      </c>
      <c r="C355" s="12" t="s">
        <v>286</v>
      </c>
      <c r="D355" s="5">
        <v>1000000000</v>
      </c>
    </row>
    <row r="356" spans="1:6" ht="30" customHeight="1" x14ac:dyDescent="0.25">
      <c r="A356" s="24"/>
      <c r="B356" s="45"/>
      <c r="C356" s="12" t="s">
        <v>290</v>
      </c>
      <c r="D356" s="5">
        <v>32648638.199999999</v>
      </c>
    </row>
    <row r="357" spans="1:6" ht="30" customHeight="1" x14ac:dyDescent="0.25">
      <c r="A357" s="24"/>
      <c r="B357" s="45"/>
      <c r="C357" s="39" t="s">
        <v>67</v>
      </c>
      <c r="D357" s="33">
        <v>2003830.4</v>
      </c>
    </row>
    <row r="358" spans="1:6" ht="30" x14ac:dyDescent="0.25">
      <c r="A358" s="24"/>
      <c r="B358" s="30" t="s">
        <v>291</v>
      </c>
      <c r="C358" s="12" t="s">
        <v>286</v>
      </c>
      <c r="D358" s="5">
        <v>753643972</v>
      </c>
      <c r="F358" s="3">
        <f>SUM(D347:D358)</f>
        <v>4151539631.5999999</v>
      </c>
    </row>
    <row r="359" spans="1:6" x14ac:dyDescent="0.25">
      <c r="A359" s="54" t="s">
        <v>2</v>
      </c>
      <c r="B359" s="55" t="s">
        <v>293</v>
      </c>
      <c r="C359" s="56"/>
      <c r="D359" s="57"/>
    </row>
    <row r="360" spans="1:6" ht="30" x14ac:dyDescent="0.25">
      <c r="A360" s="77" t="s">
        <v>7</v>
      </c>
      <c r="B360" s="80" t="s">
        <v>294</v>
      </c>
      <c r="C360" s="81"/>
      <c r="D360" s="82"/>
    </row>
    <row r="361" spans="1:6" x14ac:dyDescent="0.25">
      <c r="A361" s="90" t="s">
        <v>4</v>
      </c>
      <c r="B361" s="96" t="s">
        <v>295</v>
      </c>
      <c r="C361" s="97"/>
      <c r="D361" s="98"/>
    </row>
    <row r="362" spans="1:6" ht="30" customHeight="1" x14ac:dyDescent="0.25">
      <c r="A362" s="1" t="s">
        <v>6</v>
      </c>
      <c r="B362" s="30" t="s">
        <v>296</v>
      </c>
      <c r="C362" s="31" t="s">
        <v>19</v>
      </c>
      <c r="D362" s="5">
        <v>170000000</v>
      </c>
      <c r="F362" s="3">
        <f>SUM(D362:E362)</f>
        <v>170000000</v>
      </c>
    </row>
    <row r="363" spans="1:6" ht="30" x14ac:dyDescent="0.25">
      <c r="A363" s="54" t="s">
        <v>2</v>
      </c>
      <c r="B363" s="55" t="s">
        <v>297</v>
      </c>
      <c r="C363" s="56"/>
      <c r="D363" s="57"/>
    </row>
    <row r="364" spans="1:6" x14ac:dyDescent="0.25">
      <c r="A364" s="77" t="s">
        <v>7</v>
      </c>
      <c r="B364" s="80" t="s">
        <v>301</v>
      </c>
      <c r="C364" s="81"/>
      <c r="D364" s="82"/>
    </row>
    <row r="365" spans="1:6" ht="30" customHeight="1" x14ac:dyDescent="0.25">
      <c r="A365" s="95" t="s">
        <v>4</v>
      </c>
      <c r="B365" s="96" t="s">
        <v>299</v>
      </c>
      <c r="C365" s="97"/>
      <c r="D365" s="98"/>
    </row>
    <row r="366" spans="1:6" ht="30" customHeight="1" x14ac:dyDescent="0.25">
      <c r="A366" s="25" t="s">
        <v>6</v>
      </c>
      <c r="B366" s="30" t="s">
        <v>300</v>
      </c>
      <c r="C366" s="31" t="s">
        <v>40</v>
      </c>
      <c r="D366" s="5">
        <v>581718592</v>
      </c>
    </row>
    <row r="367" spans="1:6" x14ac:dyDescent="0.25">
      <c r="A367" s="95" t="s">
        <v>4</v>
      </c>
      <c r="B367" s="96" t="s">
        <v>302</v>
      </c>
      <c r="C367" s="97"/>
      <c r="D367" s="98"/>
    </row>
    <row r="368" spans="1:6" ht="30" customHeight="1" x14ac:dyDescent="0.25">
      <c r="A368" s="16" t="s">
        <v>6</v>
      </c>
      <c r="B368" s="45" t="s">
        <v>303</v>
      </c>
      <c r="C368" s="12" t="s">
        <v>304</v>
      </c>
      <c r="D368" s="5">
        <v>81621595.5</v>
      </c>
    </row>
    <row r="369" spans="1:6" ht="30" customHeight="1" x14ac:dyDescent="0.25">
      <c r="A369" s="22"/>
      <c r="B369" s="45"/>
      <c r="C369" s="12" t="s">
        <v>67</v>
      </c>
      <c r="D369" s="5">
        <v>5009576</v>
      </c>
    </row>
    <row r="370" spans="1:6" ht="30" x14ac:dyDescent="0.25">
      <c r="A370" s="95" t="s">
        <v>4</v>
      </c>
      <c r="B370" s="96" t="s">
        <v>305</v>
      </c>
      <c r="C370" s="97"/>
      <c r="D370" s="98"/>
    </row>
    <row r="371" spans="1:6" ht="45" customHeight="1" x14ac:dyDescent="0.25">
      <c r="A371" s="25" t="s">
        <v>6</v>
      </c>
      <c r="B371" s="30" t="s">
        <v>306</v>
      </c>
      <c r="C371" s="12" t="s">
        <v>298</v>
      </c>
      <c r="D371" s="5">
        <v>608279000</v>
      </c>
    </row>
    <row r="372" spans="1:6" x14ac:dyDescent="0.25">
      <c r="A372" s="95" t="s">
        <v>4</v>
      </c>
      <c r="B372" s="96" t="s">
        <v>307</v>
      </c>
      <c r="C372" s="97"/>
      <c r="D372" s="98"/>
    </row>
    <row r="373" spans="1:6" ht="30" x14ac:dyDescent="0.25">
      <c r="A373" s="25" t="s">
        <v>6</v>
      </c>
      <c r="B373" s="30" t="s">
        <v>308</v>
      </c>
      <c r="C373" s="12" t="s">
        <v>19</v>
      </c>
      <c r="D373" s="5">
        <v>20419720</v>
      </c>
      <c r="E373" s="49">
        <f>SUBTOTAL(9,D13:D373)</f>
        <v>275949893350</v>
      </c>
      <c r="F373" s="3"/>
    </row>
    <row r="375" spans="1:6" x14ac:dyDescent="0.25">
      <c r="D375" s="104">
        <f>SUM(D6:D373)</f>
        <v>276123155693</v>
      </c>
    </row>
    <row r="376" spans="1:6" x14ac:dyDescent="0.25">
      <c r="D376" s="104"/>
    </row>
    <row r="377" spans="1:6" x14ac:dyDescent="0.25">
      <c r="D377" s="104">
        <v>276123155693</v>
      </c>
    </row>
    <row r="378" spans="1:6" x14ac:dyDescent="0.25">
      <c r="D378" s="104">
        <f>+D375-D377</f>
        <v>0</v>
      </c>
    </row>
    <row r="379" spans="1:6" x14ac:dyDescent="0.25">
      <c r="D379" s="104"/>
    </row>
  </sheetData>
  <mergeCells count="3">
    <mergeCell ref="B42:B44"/>
    <mergeCell ref="A42:A44"/>
    <mergeCell ref="B51:B5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workbookViewId="0">
      <selection activeCell="B44" sqref="B44"/>
    </sheetView>
  </sheetViews>
  <sheetFormatPr baseColWidth="10" defaultRowHeight="15" x14ac:dyDescent="0.25"/>
  <cols>
    <col min="1" max="1" width="19.28515625" customWidth="1"/>
    <col min="2" max="2" width="72.7109375" style="209" customWidth="1"/>
    <col min="3" max="3" width="28.140625" style="13" customWidth="1"/>
    <col min="4" max="4" width="19.7109375" style="104" customWidth="1"/>
    <col min="5" max="5" width="18.85546875" bestFit="1" customWidth="1"/>
    <col min="6" max="6" width="20.42578125" customWidth="1"/>
    <col min="7" max="7" width="15.140625" bestFit="1" customWidth="1"/>
  </cols>
  <sheetData>
    <row r="1" spans="1:6" ht="14.45" x14ac:dyDescent="0.35">
      <c r="A1" s="105" t="s">
        <v>12</v>
      </c>
      <c r="B1" s="170"/>
      <c r="C1" s="106" t="s">
        <v>10</v>
      </c>
      <c r="D1" s="107" t="s">
        <v>11</v>
      </c>
    </row>
    <row r="2" spans="1:6" ht="14.45" x14ac:dyDescent="0.35">
      <c r="A2" s="105"/>
      <c r="B2" s="170"/>
      <c r="C2" s="106"/>
      <c r="D2" s="107">
        <f>+D3+D23+D305+D320+D251</f>
        <v>276123155693</v>
      </c>
      <c r="E2" s="49">
        <v>276123155693</v>
      </c>
      <c r="F2" s="3">
        <f>+E2-D2</f>
        <v>0</v>
      </c>
    </row>
    <row r="3" spans="1:6" ht="23.25" customHeight="1" x14ac:dyDescent="0.25">
      <c r="A3" s="127" t="s">
        <v>0</v>
      </c>
      <c r="B3" s="171" t="s">
        <v>1</v>
      </c>
      <c r="C3" s="69"/>
      <c r="D3" s="129">
        <f>+D4+D11</f>
        <v>1380732480</v>
      </c>
    </row>
    <row r="4" spans="1:6" ht="14.45" x14ac:dyDescent="0.35">
      <c r="A4" s="54" t="s">
        <v>2</v>
      </c>
      <c r="B4" s="172" t="s">
        <v>3</v>
      </c>
      <c r="C4" s="73"/>
      <c r="D4" s="108">
        <f>+D5</f>
        <v>173262343</v>
      </c>
    </row>
    <row r="5" spans="1:6" ht="14.45" x14ac:dyDescent="0.35">
      <c r="A5" s="77" t="s">
        <v>7</v>
      </c>
      <c r="B5" s="173" t="s">
        <v>5</v>
      </c>
      <c r="C5" s="78"/>
      <c r="D5" s="109">
        <f>+D6</f>
        <v>173262343</v>
      </c>
    </row>
    <row r="6" spans="1:6" ht="20.25" customHeight="1" x14ac:dyDescent="0.35">
      <c r="A6" s="90" t="s">
        <v>4</v>
      </c>
      <c r="B6" s="174" t="s">
        <v>8</v>
      </c>
      <c r="C6" s="91"/>
      <c r="D6" s="110">
        <f>SUM(D7:D10)</f>
        <v>173262343</v>
      </c>
    </row>
    <row r="7" spans="1:6" ht="54" customHeight="1" x14ac:dyDescent="0.25">
      <c r="A7" s="9" t="s">
        <v>6</v>
      </c>
      <c r="B7" s="175" t="s">
        <v>9</v>
      </c>
      <c r="C7" s="32" t="s">
        <v>65</v>
      </c>
      <c r="D7" s="111">
        <v>10019152</v>
      </c>
    </row>
    <row r="8" spans="1:6" ht="28.5" customHeight="1" x14ac:dyDescent="0.35">
      <c r="A8" s="9"/>
      <c r="B8" s="176"/>
      <c r="C8" s="31" t="s">
        <v>64</v>
      </c>
      <c r="D8" s="51">
        <v>120000000</v>
      </c>
    </row>
    <row r="9" spans="1:6" ht="45" customHeight="1" x14ac:dyDescent="0.25">
      <c r="A9" s="9"/>
      <c r="B9" s="177" t="s">
        <v>13</v>
      </c>
      <c r="C9" s="29" t="s">
        <v>64</v>
      </c>
      <c r="D9" s="51">
        <v>21621596</v>
      </c>
    </row>
    <row r="10" spans="1:6" ht="30" customHeight="1" x14ac:dyDescent="0.35">
      <c r="A10" s="9"/>
      <c r="B10" s="177" t="s">
        <v>14</v>
      </c>
      <c r="C10" s="29" t="s">
        <v>64</v>
      </c>
      <c r="D10" s="51">
        <v>21621595</v>
      </c>
    </row>
    <row r="11" spans="1:6" ht="14.45" x14ac:dyDescent="0.35">
      <c r="A11" s="54" t="s">
        <v>2</v>
      </c>
      <c r="B11" s="178" t="s">
        <v>15</v>
      </c>
      <c r="C11" s="75"/>
      <c r="D11" s="112">
        <f>+D12</f>
        <v>1207470137</v>
      </c>
      <c r="F11" s="3">
        <f>SUM(D7:D10)</f>
        <v>173262343</v>
      </c>
    </row>
    <row r="12" spans="1:6" ht="14.45" x14ac:dyDescent="0.35">
      <c r="A12" s="77" t="s">
        <v>7</v>
      </c>
      <c r="B12" s="173" t="s">
        <v>16</v>
      </c>
      <c r="C12" s="78"/>
      <c r="D12" s="109">
        <f>+D13+D16+D18+D20</f>
        <v>1207470137</v>
      </c>
    </row>
    <row r="13" spans="1:6" ht="20.25" customHeight="1" x14ac:dyDescent="0.35">
      <c r="A13" s="90" t="s">
        <v>4</v>
      </c>
      <c r="B13" s="179" t="s">
        <v>17</v>
      </c>
      <c r="C13" s="93"/>
      <c r="D13" s="113">
        <f>SUM(D14:D15)</f>
        <v>468442465</v>
      </c>
    </row>
    <row r="14" spans="1:6" ht="14.45" x14ac:dyDescent="0.35">
      <c r="A14" s="18" t="s">
        <v>6</v>
      </c>
      <c r="B14" s="180" t="s">
        <v>18</v>
      </c>
      <c r="C14" s="29" t="s">
        <v>19</v>
      </c>
      <c r="D14" s="51">
        <v>168442465</v>
      </c>
    </row>
    <row r="15" spans="1:6" ht="14.45" x14ac:dyDescent="0.35">
      <c r="A15" s="21"/>
      <c r="B15" s="180" t="s">
        <v>20</v>
      </c>
      <c r="C15" s="29" t="s">
        <v>19</v>
      </c>
      <c r="D15" s="51">
        <v>300000000</v>
      </c>
    </row>
    <row r="16" spans="1:6" ht="14.45" x14ac:dyDescent="0.35">
      <c r="A16" s="90" t="s">
        <v>4</v>
      </c>
      <c r="B16" s="181" t="s">
        <v>21</v>
      </c>
      <c r="C16" s="94"/>
      <c r="D16" s="114">
        <f>+D17</f>
        <v>100000000</v>
      </c>
    </row>
    <row r="17" spans="1:6" ht="17.25" customHeight="1" x14ac:dyDescent="0.35">
      <c r="A17" s="1" t="s">
        <v>6</v>
      </c>
      <c r="B17" s="180" t="s">
        <v>22</v>
      </c>
      <c r="C17" s="31" t="s">
        <v>19</v>
      </c>
      <c r="D17" s="115">
        <v>100000000</v>
      </c>
    </row>
    <row r="18" spans="1:6" ht="14.45" x14ac:dyDescent="0.35">
      <c r="A18" s="90" t="s">
        <v>4</v>
      </c>
      <c r="B18" s="181" t="s">
        <v>23</v>
      </c>
      <c r="C18" s="94"/>
      <c r="D18" s="114">
        <f>+D19</f>
        <v>281259160</v>
      </c>
    </row>
    <row r="19" spans="1:6" ht="16.5" customHeight="1" x14ac:dyDescent="0.25">
      <c r="A19" s="1" t="s">
        <v>6</v>
      </c>
      <c r="B19" s="180" t="s">
        <v>24</v>
      </c>
      <c r="C19" s="31" t="s">
        <v>19</v>
      </c>
      <c r="D19" s="115">
        <v>281259160</v>
      </c>
    </row>
    <row r="20" spans="1:6" x14ac:dyDescent="0.25">
      <c r="A20" s="90" t="s">
        <v>4</v>
      </c>
      <c r="B20" s="181" t="s">
        <v>25</v>
      </c>
      <c r="C20" s="94"/>
      <c r="D20" s="114">
        <f>SUM(D21:D22)</f>
        <v>357768512</v>
      </c>
    </row>
    <row r="21" spans="1:6" ht="30" customHeight="1" x14ac:dyDescent="0.25">
      <c r="A21" s="18" t="s">
        <v>6</v>
      </c>
      <c r="B21" s="182" t="s">
        <v>26</v>
      </c>
      <c r="C21" s="31" t="s">
        <v>19</v>
      </c>
      <c r="D21" s="51">
        <v>307768512</v>
      </c>
    </row>
    <row r="22" spans="1:6" ht="30" customHeight="1" x14ac:dyDescent="0.25">
      <c r="A22" s="21"/>
      <c r="B22" s="177" t="s">
        <v>27</v>
      </c>
      <c r="C22" s="31" t="s">
        <v>19</v>
      </c>
      <c r="D22" s="51">
        <v>50000000</v>
      </c>
      <c r="F22" s="3">
        <f>+D14+D15+D17+D19+D21+D22</f>
        <v>1207470137</v>
      </c>
    </row>
    <row r="23" spans="1:6" ht="30" customHeight="1" x14ac:dyDescent="0.25">
      <c r="A23" s="127" t="s">
        <v>0</v>
      </c>
      <c r="B23" s="183" t="s">
        <v>28</v>
      </c>
      <c r="C23" s="71"/>
      <c r="D23" s="128">
        <f>+D24+D37+D62+D155+D189+D197+D219</f>
        <v>264816986250.89999</v>
      </c>
    </row>
    <row r="24" spans="1:6" x14ac:dyDescent="0.25">
      <c r="A24" s="54" t="s">
        <v>2</v>
      </c>
      <c r="B24" s="184" t="s">
        <v>29</v>
      </c>
      <c r="C24" s="56"/>
      <c r="D24" s="116">
        <f>+D25+D29+D32</f>
        <v>1160000000</v>
      </c>
    </row>
    <row r="25" spans="1:6" x14ac:dyDescent="0.25">
      <c r="A25" s="77" t="s">
        <v>7</v>
      </c>
      <c r="B25" s="185" t="s">
        <v>30</v>
      </c>
      <c r="C25" s="81"/>
      <c r="D25" s="117">
        <f>+D26</f>
        <v>140000000</v>
      </c>
    </row>
    <row r="26" spans="1:6" ht="45" customHeight="1" x14ac:dyDescent="0.25">
      <c r="A26" s="95" t="s">
        <v>4</v>
      </c>
      <c r="B26" s="186" t="s">
        <v>31</v>
      </c>
      <c r="C26" s="97"/>
      <c r="D26" s="118">
        <f>+D27+D28</f>
        <v>140000000</v>
      </c>
    </row>
    <row r="27" spans="1:6" ht="30.75" customHeight="1" x14ac:dyDescent="0.25">
      <c r="A27" s="24" t="s">
        <v>6</v>
      </c>
      <c r="B27" s="177" t="s">
        <v>32</v>
      </c>
      <c r="C27" s="29" t="s">
        <v>19</v>
      </c>
      <c r="D27" s="51">
        <v>70000000</v>
      </c>
    </row>
    <row r="28" spans="1:6" x14ac:dyDescent="0.25">
      <c r="A28" s="24"/>
      <c r="B28" s="177" t="s">
        <v>33</v>
      </c>
      <c r="C28" s="29" t="s">
        <v>19</v>
      </c>
      <c r="D28" s="51">
        <v>70000000</v>
      </c>
    </row>
    <row r="29" spans="1:6" x14ac:dyDescent="0.25">
      <c r="A29" s="77" t="s">
        <v>7</v>
      </c>
      <c r="B29" s="185" t="s">
        <v>34</v>
      </c>
      <c r="C29" s="81"/>
      <c r="D29" s="117">
        <f>+D30</f>
        <v>120000000</v>
      </c>
    </row>
    <row r="30" spans="1:6" ht="45" customHeight="1" x14ac:dyDescent="0.25">
      <c r="A30" s="95" t="s">
        <v>4</v>
      </c>
      <c r="B30" s="186" t="s">
        <v>35</v>
      </c>
      <c r="C30" s="97"/>
      <c r="D30" s="118">
        <f>+D31</f>
        <v>120000000</v>
      </c>
    </row>
    <row r="31" spans="1:6" ht="15" customHeight="1" x14ac:dyDescent="0.25">
      <c r="A31" s="25" t="s">
        <v>6</v>
      </c>
      <c r="B31" s="177" t="s">
        <v>36</v>
      </c>
      <c r="C31" s="12" t="s">
        <v>19</v>
      </c>
      <c r="D31" s="51">
        <v>120000000</v>
      </c>
    </row>
    <row r="32" spans="1:6" x14ac:dyDescent="0.25">
      <c r="A32" s="77" t="s">
        <v>7</v>
      </c>
      <c r="B32" s="185" t="s">
        <v>37</v>
      </c>
      <c r="C32" s="81"/>
      <c r="D32" s="117">
        <f>+D33+D35</f>
        <v>900000000</v>
      </c>
    </row>
    <row r="33" spans="1:6" x14ac:dyDescent="0.25">
      <c r="A33" s="95" t="s">
        <v>4</v>
      </c>
      <c r="B33" s="186" t="s">
        <v>38</v>
      </c>
      <c r="C33" s="97"/>
      <c r="D33" s="118">
        <f>+D34</f>
        <v>700000000</v>
      </c>
    </row>
    <row r="34" spans="1:6" ht="15" customHeight="1" x14ac:dyDescent="0.25">
      <c r="A34" s="25" t="s">
        <v>6</v>
      </c>
      <c r="B34" s="177" t="s">
        <v>39</v>
      </c>
      <c r="C34" s="12" t="s">
        <v>40</v>
      </c>
      <c r="D34" s="51">
        <v>700000000</v>
      </c>
    </row>
    <row r="35" spans="1:6" ht="30" customHeight="1" x14ac:dyDescent="0.25">
      <c r="A35" s="99" t="s">
        <v>4</v>
      </c>
      <c r="B35" s="186" t="s">
        <v>41</v>
      </c>
      <c r="C35" s="97"/>
      <c r="D35" s="118">
        <f>+D36</f>
        <v>200000000</v>
      </c>
    </row>
    <row r="36" spans="1:6" x14ac:dyDescent="0.25">
      <c r="A36" s="25" t="s">
        <v>6</v>
      </c>
      <c r="B36" s="177" t="s">
        <v>42</v>
      </c>
      <c r="C36" s="12" t="s">
        <v>40</v>
      </c>
      <c r="D36" s="115">
        <v>200000000</v>
      </c>
      <c r="F36" s="3">
        <f>SUM(D27+D28+D31+D34+D36)</f>
        <v>1160000000</v>
      </c>
    </row>
    <row r="37" spans="1:6" x14ac:dyDescent="0.25">
      <c r="A37" s="54" t="s">
        <v>2</v>
      </c>
      <c r="B37" s="184" t="s">
        <v>43</v>
      </c>
      <c r="C37" s="56"/>
      <c r="D37" s="116">
        <f>+D38+D41+D57</f>
        <v>231030107926.89999</v>
      </c>
    </row>
    <row r="38" spans="1:6" x14ac:dyDescent="0.25">
      <c r="A38" s="77" t="s">
        <v>7</v>
      </c>
      <c r="B38" s="185" t="s">
        <v>44</v>
      </c>
      <c r="C38" s="81"/>
      <c r="D38" s="117">
        <f>+D39</f>
        <v>450000000</v>
      </c>
    </row>
    <row r="39" spans="1:6" x14ac:dyDescent="0.25">
      <c r="A39" s="95" t="s">
        <v>4</v>
      </c>
      <c r="B39" s="186" t="s">
        <v>45</v>
      </c>
      <c r="C39" s="97"/>
      <c r="D39" s="118">
        <f>+D40</f>
        <v>450000000</v>
      </c>
    </row>
    <row r="40" spans="1:6" ht="60" customHeight="1" x14ac:dyDescent="0.25">
      <c r="A40" s="25" t="s">
        <v>6</v>
      </c>
      <c r="B40" s="177" t="s">
        <v>46</v>
      </c>
      <c r="C40" s="31" t="s">
        <v>47</v>
      </c>
      <c r="D40" s="119">
        <v>450000000</v>
      </c>
    </row>
    <row r="41" spans="1:6" x14ac:dyDescent="0.25">
      <c r="A41" s="83" t="s">
        <v>7</v>
      </c>
      <c r="B41" s="185" t="s">
        <v>48</v>
      </c>
      <c r="C41" s="81"/>
      <c r="D41" s="117">
        <f>+D42+D46+D49</f>
        <v>230235368581.89999</v>
      </c>
    </row>
    <row r="42" spans="1:6" x14ac:dyDescent="0.25">
      <c r="A42" s="95" t="s">
        <v>4</v>
      </c>
      <c r="B42" s="186" t="s">
        <v>49</v>
      </c>
      <c r="C42" s="97"/>
      <c r="D42" s="118">
        <f>SUM(D43:D45)</f>
        <v>2860812398.3000002</v>
      </c>
    </row>
    <row r="43" spans="1:6" ht="38.450000000000003" customHeight="1" x14ac:dyDescent="0.25">
      <c r="A43" s="18" t="s">
        <v>6</v>
      </c>
      <c r="B43" s="187" t="s">
        <v>50</v>
      </c>
      <c r="C43" s="31" t="s">
        <v>19</v>
      </c>
      <c r="D43" s="51">
        <v>320839441</v>
      </c>
    </row>
    <row r="44" spans="1:6" ht="45" customHeight="1" x14ac:dyDescent="0.25">
      <c r="A44" s="21"/>
      <c r="B44" s="187"/>
      <c r="C44" s="12" t="s">
        <v>47</v>
      </c>
      <c r="D44" s="51">
        <v>2491000000</v>
      </c>
    </row>
    <row r="45" spans="1:6" x14ac:dyDescent="0.25">
      <c r="A45" s="17"/>
      <c r="B45" s="187"/>
      <c r="C45" s="31" t="s">
        <v>66</v>
      </c>
      <c r="D45" s="51">
        <v>48972957.299999997</v>
      </c>
    </row>
    <row r="46" spans="1:6" x14ac:dyDescent="0.25">
      <c r="A46" s="95" t="s">
        <v>4</v>
      </c>
      <c r="B46" s="186" t="s">
        <v>51</v>
      </c>
      <c r="C46" s="97"/>
      <c r="D46" s="118">
        <f>SUM(D47:D48)</f>
        <v>2900000000</v>
      </c>
    </row>
    <row r="47" spans="1:6" ht="35.25" customHeight="1" x14ac:dyDescent="0.25">
      <c r="A47" s="9" t="s">
        <v>6</v>
      </c>
      <c r="B47" s="177" t="s">
        <v>52</v>
      </c>
      <c r="C47" s="29" t="s">
        <v>47</v>
      </c>
      <c r="D47" s="51">
        <v>1900000000</v>
      </c>
    </row>
    <row r="48" spans="1:6" ht="30" customHeight="1" x14ac:dyDescent="0.25">
      <c r="A48" s="9"/>
      <c r="B48" s="177" t="s">
        <v>53</v>
      </c>
      <c r="C48" s="29" t="s">
        <v>47</v>
      </c>
      <c r="D48" s="51">
        <v>1000000000</v>
      </c>
    </row>
    <row r="49" spans="1:6" x14ac:dyDescent="0.25">
      <c r="A49" s="95" t="s">
        <v>4</v>
      </c>
      <c r="B49" s="186" t="s">
        <v>54</v>
      </c>
      <c r="C49" s="97"/>
      <c r="D49" s="118">
        <f>SUM(D50:D56)</f>
        <v>224474556183.60001</v>
      </c>
    </row>
    <row r="50" spans="1:6" ht="48.75" customHeight="1" x14ac:dyDescent="0.25">
      <c r="A50" s="7" t="s">
        <v>6</v>
      </c>
      <c r="B50" s="177" t="s">
        <v>55</v>
      </c>
      <c r="C50" s="29" t="s">
        <v>47</v>
      </c>
      <c r="D50" s="51">
        <v>191793232436</v>
      </c>
    </row>
    <row r="51" spans="1:6" ht="30" customHeight="1" x14ac:dyDescent="0.25">
      <c r="A51" s="6"/>
      <c r="B51" s="188" t="s">
        <v>56</v>
      </c>
      <c r="C51" s="29" t="s">
        <v>47</v>
      </c>
      <c r="D51" s="167">
        <v>12000000000</v>
      </c>
    </row>
    <row r="52" spans="1:6" ht="43.5" customHeight="1" x14ac:dyDescent="0.25">
      <c r="A52" s="6"/>
      <c r="B52" s="187" t="s">
        <v>57</v>
      </c>
      <c r="C52" s="31" t="s">
        <v>19</v>
      </c>
      <c r="D52" s="51">
        <v>600000000</v>
      </c>
    </row>
    <row r="53" spans="1:6" ht="45" customHeight="1" x14ac:dyDescent="0.25">
      <c r="A53" s="6"/>
      <c r="B53" s="187"/>
      <c r="C53" s="31" t="s">
        <v>47</v>
      </c>
      <c r="D53" s="167">
        <v>20000000000</v>
      </c>
    </row>
    <row r="54" spans="1:6" ht="60" customHeight="1" x14ac:dyDescent="0.25">
      <c r="A54" s="6"/>
      <c r="B54" s="187"/>
      <c r="C54" s="31" t="s">
        <v>69</v>
      </c>
      <c r="D54" s="51">
        <v>9454002</v>
      </c>
    </row>
    <row r="55" spans="1:6" ht="45" customHeight="1" x14ac:dyDescent="0.25">
      <c r="A55" s="6"/>
      <c r="B55" s="187"/>
      <c r="C55" s="31" t="s">
        <v>68</v>
      </c>
      <c r="D55" s="51">
        <v>68864000</v>
      </c>
    </row>
    <row r="56" spans="1:6" ht="30" customHeight="1" x14ac:dyDescent="0.25">
      <c r="A56" s="6"/>
      <c r="B56" s="187"/>
      <c r="C56" s="31" t="s">
        <v>67</v>
      </c>
      <c r="D56" s="51">
        <v>3005745.6</v>
      </c>
    </row>
    <row r="57" spans="1:6" x14ac:dyDescent="0.25">
      <c r="A57" s="83" t="s">
        <v>7</v>
      </c>
      <c r="B57" s="185" t="s">
        <v>58</v>
      </c>
      <c r="C57" s="81"/>
      <c r="D57" s="117">
        <f>+D58+D60</f>
        <v>344739345</v>
      </c>
    </row>
    <row r="58" spans="1:6" ht="30" customHeight="1" x14ac:dyDescent="0.25">
      <c r="A58" s="95" t="s">
        <v>4</v>
      </c>
      <c r="B58" s="186" t="s">
        <v>59</v>
      </c>
      <c r="C58" s="97"/>
      <c r="D58" s="118">
        <f>+D59</f>
        <v>329739345</v>
      </c>
    </row>
    <row r="59" spans="1:6" ht="30" customHeight="1" x14ac:dyDescent="0.25">
      <c r="A59" s="25" t="s">
        <v>6</v>
      </c>
      <c r="B59" s="177" t="s">
        <v>60</v>
      </c>
      <c r="C59" s="12" t="s">
        <v>61</v>
      </c>
      <c r="D59" s="51">
        <v>329739345</v>
      </c>
    </row>
    <row r="60" spans="1:6" x14ac:dyDescent="0.25">
      <c r="A60" s="95" t="s">
        <v>4</v>
      </c>
      <c r="B60" s="186" t="s">
        <v>62</v>
      </c>
      <c r="C60" s="97"/>
      <c r="D60" s="118">
        <f>+D61</f>
        <v>15000000</v>
      </c>
    </row>
    <row r="61" spans="1:6" ht="45" customHeight="1" x14ac:dyDescent="0.25">
      <c r="A61" s="25" t="s">
        <v>6</v>
      </c>
      <c r="B61" s="177" t="s">
        <v>63</v>
      </c>
      <c r="C61" s="12" t="s">
        <v>47</v>
      </c>
      <c r="D61" s="51">
        <v>15000000</v>
      </c>
      <c r="F61" s="3">
        <f>SUM(D40+D43+D44+D45+D47+D48+D50+D51+D52+D53+D54+D55+D56+D59+D61)</f>
        <v>231030107926.89999</v>
      </c>
    </row>
    <row r="62" spans="1:6" x14ac:dyDescent="0.25">
      <c r="A62" s="54" t="s">
        <v>2</v>
      </c>
      <c r="B62" s="184" t="s">
        <v>71</v>
      </c>
      <c r="C62" s="56"/>
      <c r="D62" s="116">
        <f>+D63+D84+D92+D108</f>
        <v>28204461786</v>
      </c>
    </row>
    <row r="63" spans="1:6" x14ac:dyDescent="0.25">
      <c r="A63" s="77" t="s">
        <v>7</v>
      </c>
      <c r="B63" s="185" t="s">
        <v>70</v>
      </c>
      <c r="C63" s="81"/>
      <c r="D63" s="117">
        <f>+D64+D66+D68+D70+D72+D74+D76+D78+D82</f>
        <v>4159740615</v>
      </c>
    </row>
    <row r="64" spans="1:6" x14ac:dyDescent="0.25">
      <c r="A64" s="95" t="s">
        <v>4</v>
      </c>
      <c r="B64" s="186" t="s">
        <v>72</v>
      </c>
      <c r="C64" s="97"/>
      <c r="D64" s="118">
        <f>+D65</f>
        <v>326131000</v>
      </c>
    </row>
    <row r="65" spans="1:4" ht="30" customHeight="1" x14ac:dyDescent="0.25">
      <c r="A65" s="25" t="s">
        <v>6</v>
      </c>
      <c r="B65" s="177" t="s">
        <v>73</v>
      </c>
      <c r="C65" s="31" t="s">
        <v>74</v>
      </c>
      <c r="D65" s="51">
        <v>326131000</v>
      </c>
    </row>
    <row r="66" spans="1:4" x14ac:dyDescent="0.25">
      <c r="A66" s="95" t="s">
        <v>4</v>
      </c>
      <c r="B66" s="186" t="s">
        <v>75</v>
      </c>
      <c r="C66" s="97"/>
      <c r="D66" s="118">
        <f>+D67</f>
        <v>279541000</v>
      </c>
    </row>
    <row r="67" spans="1:4" ht="30" customHeight="1" x14ac:dyDescent="0.25">
      <c r="A67" s="25" t="s">
        <v>6</v>
      </c>
      <c r="B67" s="177" t="s">
        <v>76</v>
      </c>
      <c r="C67" s="31" t="s">
        <v>74</v>
      </c>
      <c r="D67" s="51">
        <v>279541000</v>
      </c>
    </row>
    <row r="68" spans="1:4" x14ac:dyDescent="0.25">
      <c r="A68" s="95" t="s">
        <v>4</v>
      </c>
      <c r="B68" s="186" t="s">
        <v>77</v>
      </c>
      <c r="C68" s="97"/>
      <c r="D68" s="118">
        <f>+D69</f>
        <v>372721000</v>
      </c>
    </row>
    <row r="69" spans="1:4" x14ac:dyDescent="0.25">
      <c r="A69" s="25" t="s">
        <v>6</v>
      </c>
      <c r="B69" s="177" t="s">
        <v>78</v>
      </c>
      <c r="C69" s="31" t="s">
        <v>74</v>
      </c>
      <c r="D69" s="51">
        <v>372721000</v>
      </c>
    </row>
    <row r="70" spans="1:4" x14ac:dyDescent="0.25">
      <c r="A70" s="95" t="s">
        <v>4</v>
      </c>
      <c r="B70" s="186" t="s">
        <v>79</v>
      </c>
      <c r="C70" s="97"/>
      <c r="D70" s="118">
        <f>+D71</f>
        <v>232951000</v>
      </c>
    </row>
    <row r="71" spans="1:4" ht="30" customHeight="1" x14ac:dyDescent="0.25">
      <c r="A71" s="25" t="s">
        <v>6</v>
      </c>
      <c r="B71" s="177" t="s">
        <v>80</v>
      </c>
      <c r="C71" s="31" t="s">
        <v>74</v>
      </c>
      <c r="D71" s="51">
        <v>232951000</v>
      </c>
    </row>
    <row r="72" spans="1:4" x14ac:dyDescent="0.25">
      <c r="A72" s="95" t="s">
        <v>4</v>
      </c>
      <c r="B72" s="186" t="s">
        <v>81</v>
      </c>
      <c r="C72" s="97"/>
      <c r="D72" s="118">
        <f>+D73</f>
        <v>116475000</v>
      </c>
    </row>
    <row r="73" spans="1:4" ht="30" customHeight="1" x14ac:dyDescent="0.25">
      <c r="A73" s="25" t="s">
        <v>6</v>
      </c>
      <c r="B73" s="177" t="s">
        <v>152</v>
      </c>
      <c r="C73" s="12" t="s">
        <v>74</v>
      </c>
      <c r="D73" s="51">
        <v>116475000</v>
      </c>
    </row>
    <row r="74" spans="1:4" x14ac:dyDescent="0.25">
      <c r="A74" s="95" t="s">
        <v>4</v>
      </c>
      <c r="B74" s="186" t="s">
        <v>153</v>
      </c>
      <c r="C74" s="97"/>
      <c r="D74" s="118">
        <f>+D75</f>
        <v>559082000</v>
      </c>
    </row>
    <row r="75" spans="1:4" ht="30" customHeight="1" x14ac:dyDescent="0.25">
      <c r="A75" s="25" t="s">
        <v>6</v>
      </c>
      <c r="B75" s="177" t="s">
        <v>82</v>
      </c>
      <c r="C75" s="31" t="s">
        <v>74</v>
      </c>
      <c r="D75" s="51">
        <v>559082000</v>
      </c>
    </row>
    <row r="76" spans="1:4" x14ac:dyDescent="0.25">
      <c r="A76" s="95" t="s">
        <v>4</v>
      </c>
      <c r="B76" s="186" t="s">
        <v>83</v>
      </c>
      <c r="C76" s="97"/>
      <c r="D76" s="118">
        <f>+D77</f>
        <v>93180000</v>
      </c>
    </row>
    <row r="77" spans="1:4" x14ac:dyDescent="0.25">
      <c r="A77" s="25" t="s">
        <v>6</v>
      </c>
      <c r="B77" s="177" t="s">
        <v>84</v>
      </c>
      <c r="C77" s="31" t="s">
        <v>74</v>
      </c>
      <c r="D77" s="51">
        <v>93180000</v>
      </c>
    </row>
    <row r="78" spans="1:4" x14ac:dyDescent="0.25">
      <c r="A78" s="95" t="s">
        <v>4</v>
      </c>
      <c r="B78" s="186" t="s">
        <v>85</v>
      </c>
      <c r="C78" s="97"/>
      <c r="D78" s="118">
        <f>SUM(D79:D81)</f>
        <v>1783642615</v>
      </c>
    </row>
    <row r="79" spans="1:4" ht="30" customHeight="1" x14ac:dyDescent="0.25">
      <c r="A79" s="24" t="s">
        <v>6</v>
      </c>
      <c r="B79" s="187" t="s">
        <v>86</v>
      </c>
      <c r="C79" s="31" t="s">
        <v>19</v>
      </c>
      <c r="D79" s="51">
        <v>500810168</v>
      </c>
    </row>
    <row r="80" spans="1:4" x14ac:dyDescent="0.25">
      <c r="A80" s="24"/>
      <c r="B80" s="187"/>
      <c r="C80" s="31" t="s">
        <v>74</v>
      </c>
      <c r="D80" s="51">
        <v>93180000</v>
      </c>
    </row>
    <row r="81" spans="1:4" ht="30" customHeight="1" x14ac:dyDescent="0.25">
      <c r="A81" s="24"/>
      <c r="B81" s="187"/>
      <c r="C81" s="12" t="s">
        <v>87</v>
      </c>
      <c r="D81" s="51">
        <v>1189652447</v>
      </c>
    </row>
    <row r="82" spans="1:4" x14ac:dyDescent="0.25">
      <c r="A82" s="95" t="s">
        <v>4</v>
      </c>
      <c r="B82" s="186" t="s">
        <v>88</v>
      </c>
      <c r="C82" s="97"/>
      <c r="D82" s="118">
        <f>+D83</f>
        <v>396017000</v>
      </c>
    </row>
    <row r="83" spans="1:4" ht="30" customHeight="1" x14ac:dyDescent="0.25">
      <c r="A83" s="25" t="s">
        <v>6</v>
      </c>
      <c r="B83" s="177" t="s">
        <v>89</v>
      </c>
      <c r="C83" s="31" t="s">
        <v>74</v>
      </c>
      <c r="D83" s="51">
        <v>396017000</v>
      </c>
    </row>
    <row r="84" spans="1:4" x14ac:dyDescent="0.25">
      <c r="A84" s="77" t="s">
        <v>7</v>
      </c>
      <c r="B84" s="185" t="s">
        <v>90</v>
      </c>
      <c r="C84" s="81"/>
      <c r="D84" s="117">
        <f>+D85</f>
        <v>195000000</v>
      </c>
    </row>
    <row r="85" spans="1:4" x14ac:dyDescent="0.25">
      <c r="A85" s="95" t="s">
        <v>4</v>
      </c>
      <c r="B85" s="186" t="s">
        <v>91</v>
      </c>
      <c r="C85" s="97"/>
      <c r="D85" s="118">
        <f>SUM(D86:D91)</f>
        <v>195000000</v>
      </c>
    </row>
    <row r="86" spans="1:4" ht="30" customHeight="1" x14ac:dyDescent="0.25">
      <c r="A86" s="24" t="s">
        <v>6</v>
      </c>
      <c r="B86" s="187" t="s">
        <v>92</v>
      </c>
      <c r="C86" s="31" t="s">
        <v>19</v>
      </c>
      <c r="D86" s="51">
        <v>29175217</v>
      </c>
    </row>
    <row r="87" spans="1:4" ht="45" customHeight="1" x14ac:dyDescent="0.25">
      <c r="A87" s="24"/>
      <c r="B87" s="187"/>
      <c r="C87" s="12" t="s">
        <v>93</v>
      </c>
      <c r="D87" s="51">
        <v>62603500</v>
      </c>
    </row>
    <row r="88" spans="1:4" ht="45" customHeight="1" x14ac:dyDescent="0.25">
      <c r="A88" s="24"/>
      <c r="B88" s="187"/>
      <c r="C88" s="12" t="s">
        <v>94</v>
      </c>
      <c r="D88" s="51">
        <v>54757343</v>
      </c>
    </row>
    <row r="89" spans="1:4" ht="45" customHeight="1" x14ac:dyDescent="0.25">
      <c r="A89" s="24"/>
      <c r="B89" s="187"/>
      <c r="C89" s="12" t="s">
        <v>95</v>
      </c>
      <c r="D89" s="51">
        <v>14085750</v>
      </c>
    </row>
    <row r="90" spans="1:4" ht="60" customHeight="1" x14ac:dyDescent="0.25">
      <c r="A90" s="24"/>
      <c r="B90" s="187"/>
      <c r="C90" s="12" t="s">
        <v>96</v>
      </c>
      <c r="D90" s="51">
        <v>31799826</v>
      </c>
    </row>
    <row r="91" spans="1:4" ht="60" customHeight="1" x14ac:dyDescent="0.25">
      <c r="A91" s="24"/>
      <c r="B91" s="187"/>
      <c r="C91" s="12" t="s">
        <v>97</v>
      </c>
      <c r="D91" s="51">
        <v>2578364</v>
      </c>
    </row>
    <row r="92" spans="1:4" x14ac:dyDescent="0.25">
      <c r="A92" s="83" t="s">
        <v>7</v>
      </c>
      <c r="B92" s="185" t="s">
        <v>98</v>
      </c>
      <c r="C92" s="81"/>
      <c r="D92" s="117">
        <f>+D93+D95+D100+D102+D104+D106</f>
        <v>679312000</v>
      </c>
    </row>
    <row r="93" spans="1:4" x14ac:dyDescent="0.25">
      <c r="A93" s="95" t="s">
        <v>4</v>
      </c>
      <c r="B93" s="186" t="s">
        <v>99</v>
      </c>
      <c r="C93" s="97"/>
      <c r="D93" s="118">
        <f>+D94</f>
        <v>419312000</v>
      </c>
    </row>
    <row r="94" spans="1:4" ht="30" customHeight="1" x14ac:dyDescent="0.25">
      <c r="A94" s="25" t="s">
        <v>6</v>
      </c>
      <c r="B94" s="177" t="s">
        <v>100</v>
      </c>
      <c r="C94" s="31" t="s">
        <v>74</v>
      </c>
      <c r="D94" s="51">
        <v>419312000</v>
      </c>
    </row>
    <row r="95" spans="1:4" x14ac:dyDescent="0.25">
      <c r="A95" s="95" t="s">
        <v>4</v>
      </c>
      <c r="B95" s="186" t="s">
        <v>101</v>
      </c>
      <c r="C95" s="97"/>
      <c r="D95" s="118">
        <f>SUM(D96:D99)</f>
        <v>141762500</v>
      </c>
    </row>
    <row r="96" spans="1:4" x14ac:dyDescent="0.25">
      <c r="A96" s="24" t="s">
        <v>6</v>
      </c>
      <c r="B96" s="187" t="s">
        <v>102</v>
      </c>
      <c r="C96" s="31" t="s">
        <v>74</v>
      </c>
      <c r="D96" s="51">
        <v>11647500</v>
      </c>
    </row>
    <row r="97" spans="1:4" ht="45" customHeight="1" x14ac:dyDescent="0.25">
      <c r="A97" s="24"/>
      <c r="B97" s="187"/>
      <c r="C97" s="12" t="s">
        <v>93</v>
      </c>
      <c r="D97" s="120">
        <v>55110000</v>
      </c>
    </row>
    <row r="98" spans="1:4" ht="45" customHeight="1" x14ac:dyDescent="0.25">
      <c r="A98" s="24"/>
      <c r="B98" s="187"/>
      <c r="C98" s="12" t="s">
        <v>103</v>
      </c>
      <c r="D98" s="51">
        <v>37384162</v>
      </c>
    </row>
    <row r="99" spans="1:4" ht="30" customHeight="1" x14ac:dyDescent="0.25">
      <c r="A99" s="24"/>
      <c r="B99" s="187"/>
      <c r="C99" s="12" t="s">
        <v>104</v>
      </c>
      <c r="D99" s="51">
        <v>37620838</v>
      </c>
    </row>
    <row r="100" spans="1:4" x14ac:dyDescent="0.25">
      <c r="A100" s="95" t="s">
        <v>4</v>
      </c>
      <c r="B100" s="186" t="s">
        <v>105</v>
      </c>
      <c r="C100" s="97"/>
      <c r="D100" s="118">
        <f>+D101</f>
        <v>58237500</v>
      </c>
    </row>
    <row r="101" spans="1:4" ht="75" customHeight="1" x14ac:dyDescent="0.25">
      <c r="A101" s="25" t="s">
        <v>6</v>
      </c>
      <c r="B101" s="177" t="s">
        <v>106</v>
      </c>
      <c r="C101" s="31" t="s">
        <v>74</v>
      </c>
      <c r="D101" s="51">
        <v>58237500</v>
      </c>
    </row>
    <row r="102" spans="1:4" x14ac:dyDescent="0.25">
      <c r="A102" s="95" t="s">
        <v>4</v>
      </c>
      <c r="B102" s="186" t="s">
        <v>107</v>
      </c>
      <c r="C102" s="97"/>
      <c r="D102" s="118">
        <f>+D103</f>
        <v>30000000</v>
      </c>
    </row>
    <row r="103" spans="1:4" ht="60" customHeight="1" x14ac:dyDescent="0.25">
      <c r="A103" s="25" t="s">
        <v>6</v>
      </c>
      <c r="B103" s="177" t="s">
        <v>108</v>
      </c>
      <c r="C103" s="12" t="s">
        <v>93</v>
      </c>
      <c r="D103" s="120">
        <v>30000000</v>
      </c>
    </row>
    <row r="104" spans="1:4" x14ac:dyDescent="0.25">
      <c r="A104" s="95" t="s">
        <v>4</v>
      </c>
      <c r="B104" s="186" t="s">
        <v>109</v>
      </c>
      <c r="C104" s="97"/>
      <c r="D104" s="118">
        <f>+D105</f>
        <v>15000000</v>
      </c>
    </row>
    <row r="105" spans="1:4" ht="45" customHeight="1" x14ac:dyDescent="0.25">
      <c r="A105" s="25" t="s">
        <v>6</v>
      </c>
      <c r="B105" s="177" t="s">
        <v>110</v>
      </c>
      <c r="C105" s="12" t="s">
        <v>93</v>
      </c>
      <c r="D105" s="120">
        <v>15000000</v>
      </c>
    </row>
    <row r="106" spans="1:4" x14ac:dyDescent="0.25">
      <c r="A106" s="95" t="s">
        <v>4</v>
      </c>
      <c r="B106" s="186" t="s">
        <v>111</v>
      </c>
      <c r="C106" s="97"/>
      <c r="D106" s="118">
        <f>+D107</f>
        <v>15000000</v>
      </c>
    </row>
    <row r="107" spans="1:4" ht="45" customHeight="1" x14ac:dyDescent="0.25">
      <c r="A107" s="25" t="s">
        <v>6</v>
      </c>
      <c r="B107" s="177" t="s">
        <v>112</v>
      </c>
      <c r="C107" s="12" t="s">
        <v>93</v>
      </c>
      <c r="D107" s="120">
        <v>15000000</v>
      </c>
    </row>
    <row r="108" spans="1:4" x14ac:dyDescent="0.25">
      <c r="A108" s="83" t="s">
        <v>7</v>
      </c>
      <c r="B108" s="185" t="s">
        <v>113</v>
      </c>
      <c r="C108" s="81"/>
      <c r="D108" s="117">
        <f>+D109+D115+D117+D122</f>
        <v>23170409171</v>
      </c>
    </row>
    <row r="109" spans="1:4" x14ac:dyDescent="0.25">
      <c r="A109" s="95" t="s">
        <v>4</v>
      </c>
      <c r="B109" s="186" t="s">
        <v>114</v>
      </c>
      <c r="C109" s="97"/>
      <c r="D109" s="118">
        <f>SUM(D110:D114)</f>
        <v>1562756948</v>
      </c>
    </row>
    <row r="110" spans="1:4" x14ac:dyDescent="0.25">
      <c r="A110" s="24" t="s">
        <v>6</v>
      </c>
      <c r="B110" s="187" t="s">
        <v>115</v>
      </c>
      <c r="C110" s="12" t="s">
        <v>19</v>
      </c>
      <c r="D110" s="51">
        <v>508365543</v>
      </c>
    </row>
    <row r="111" spans="1:4" x14ac:dyDescent="0.25">
      <c r="A111" s="24"/>
      <c r="B111" s="187"/>
      <c r="C111" s="12" t="s">
        <v>74</v>
      </c>
      <c r="D111" s="51">
        <v>908509000</v>
      </c>
    </row>
    <row r="112" spans="1:4" x14ac:dyDescent="0.25">
      <c r="A112" s="24"/>
      <c r="B112" s="187"/>
      <c r="C112" s="12" t="s">
        <v>116</v>
      </c>
      <c r="D112" s="51">
        <v>24312991</v>
      </c>
    </row>
    <row r="113" spans="1:7" ht="45" customHeight="1" x14ac:dyDescent="0.25">
      <c r="A113" s="24"/>
      <c r="B113" s="187"/>
      <c r="C113" s="12" t="s">
        <v>103</v>
      </c>
      <c r="D113" s="51">
        <v>100000000</v>
      </c>
    </row>
    <row r="114" spans="1:7" ht="30" customHeight="1" x14ac:dyDescent="0.25">
      <c r="A114" s="24"/>
      <c r="B114" s="187"/>
      <c r="C114" s="12" t="s">
        <v>117</v>
      </c>
      <c r="D114" s="51">
        <v>21569414</v>
      </c>
    </row>
    <row r="115" spans="1:7" x14ac:dyDescent="0.25">
      <c r="A115" s="95" t="s">
        <v>4</v>
      </c>
      <c r="B115" s="186" t="s">
        <v>118</v>
      </c>
      <c r="C115" s="97"/>
      <c r="D115" s="118">
        <f>+D116</f>
        <v>396017000</v>
      </c>
    </row>
    <row r="116" spans="1:7" ht="30" customHeight="1" x14ac:dyDescent="0.25">
      <c r="A116" s="25" t="s">
        <v>6</v>
      </c>
      <c r="B116" s="177" t="s">
        <v>119</v>
      </c>
      <c r="C116" s="31" t="s">
        <v>74</v>
      </c>
      <c r="D116" s="51">
        <v>396017000</v>
      </c>
    </row>
    <row r="117" spans="1:7" x14ac:dyDescent="0.25">
      <c r="A117" s="95" t="s">
        <v>4</v>
      </c>
      <c r="B117" s="186" t="s">
        <v>120</v>
      </c>
      <c r="C117" s="97"/>
      <c r="D117" s="118">
        <f>SUM(D118:D121)</f>
        <v>596017673</v>
      </c>
    </row>
    <row r="118" spans="1:7" ht="30" customHeight="1" x14ac:dyDescent="0.25">
      <c r="A118" s="24" t="s">
        <v>6</v>
      </c>
      <c r="B118" s="187" t="s">
        <v>121</v>
      </c>
      <c r="C118" s="31" t="s">
        <v>74</v>
      </c>
      <c r="D118" s="51">
        <v>396017673</v>
      </c>
    </row>
    <row r="119" spans="1:7" ht="45" customHeight="1" x14ac:dyDescent="0.25">
      <c r="A119" s="24"/>
      <c r="B119" s="187"/>
      <c r="C119" s="12" t="s">
        <v>93</v>
      </c>
      <c r="D119" s="120">
        <v>168903255</v>
      </c>
    </row>
    <row r="120" spans="1:7" ht="45" customHeight="1" x14ac:dyDescent="0.25">
      <c r="A120" s="24"/>
      <c r="B120" s="187"/>
      <c r="C120" s="12" t="s">
        <v>103</v>
      </c>
      <c r="D120" s="120">
        <v>27945838</v>
      </c>
    </row>
    <row r="121" spans="1:7" ht="45" customHeight="1" x14ac:dyDescent="0.25">
      <c r="A121" s="24"/>
      <c r="B121" s="187"/>
      <c r="C121" s="12" t="s">
        <v>94</v>
      </c>
      <c r="D121" s="51">
        <v>3150907</v>
      </c>
    </row>
    <row r="122" spans="1:7" x14ac:dyDescent="0.25">
      <c r="A122" s="95" t="s">
        <v>4</v>
      </c>
      <c r="B122" s="186" t="s">
        <v>123</v>
      </c>
      <c r="C122" s="97"/>
      <c r="D122" s="118">
        <f>SUM(D123:D154)</f>
        <v>20615617550</v>
      </c>
    </row>
    <row r="123" spans="1:7" ht="45" customHeight="1" x14ac:dyDescent="0.25">
      <c r="A123" s="24" t="s">
        <v>6</v>
      </c>
      <c r="B123" s="187" t="s">
        <v>122</v>
      </c>
      <c r="C123" s="31" t="s">
        <v>19</v>
      </c>
      <c r="D123" s="51">
        <v>250000000</v>
      </c>
      <c r="E123" s="3">
        <f>SUM(D126:D141)</f>
        <v>5381802943</v>
      </c>
    </row>
    <row r="124" spans="1:7" ht="30" customHeight="1" x14ac:dyDescent="0.25">
      <c r="A124" s="24"/>
      <c r="B124" s="187"/>
      <c r="C124" s="12" t="s">
        <v>124</v>
      </c>
      <c r="D124" s="51">
        <v>4825923807</v>
      </c>
      <c r="E124" s="3">
        <f>+D131+D132</f>
        <v>155816500</v>
      </c>
    </row>
    <row r="125" spans="1:7" ht="30" customHeight="1" x14ac:dyDescent="0.25">
      <c r="A125" s="24"/>
      <c r="B125" s="187"/>
      <c r="C125" s="12" t="s">
        <v>125</v>
      </c>
      <c r="D125" s="51">
        <v>3123164658</v>
      </c>
      <c r="E125" s="3">
        <f>+E123-E124</f>
        <v>5225986443</v>
      </c>
      <c r="F125">
        <v>5224986443</v>
      </c>
      <c r="G125" s="3">
        <f>+E125-F125</f>
        <v>1000000</v>
      </c>
    </row>
    <row r="126" spans="1:7" ht="45" customHeight="1" x14ac:dyDescent="0.25">
      <c r="A126" s="24"/>
      <c r="B126" s="187"/>
      <c r="C126" s="12" t="s">
        <v>145</v>
      </c>
      <c r="D126" s="121">
        <v>36893484</v>
      </c>
    </row>
    <row r="127" spans="1:7" ht="45" customHeight="1" x14ac:dyDescent="0.25">
      <c r="A127" s="24"/>
      <c r="B127" s="187"/>
      <c r="C127" s="12" t="s">
        <v>144</v>
      </c>
      <c r="D127" s="121">
        <v>53351820</v>
      </c>
    </row>
    <row r="128" spans="1:7" ht="30" customHeight="1" x14ac:dyDescent="0.25">
      <c r="A128" s="24"/>
      <c r="B128" s="187"/>
      <c r="C128" s="12" t="s">
        <v>126</v>
      </c>
      <c r="D128" s="121">
        <v>263570619</v>
      </c>
    </row>
    <row r="129" spans="1:6" ht="45" customHeight="1" x14ac:dyDescent="0.25">
      <c r="A129" s="24"/>
      <c r="B129" s="187"/>
      <c r="C129" s="12" t="s">
        <v>127</v>
      </c>
      <c r="D129" s="121">
        <v>1270896550</v>
      </c>
    </row>
    <row r="130" spans="1:6" ht="45" customHeight="1" x14ac:dyDescent="0.25">
      <c r="A130" s="24"/>
      <c r="B130" s="187"/>
      <c r="C130" s="12" t="s">
        <v>128</v>
      </c>
      <c r="D130" s="121">
        <v>6159492</v>
      </c>
    </row>
    <row r="131" spans="1:6" ht="45" customHeight="1" x14ac:dyDescent="0.25">
      <c r="A131" s="24"/>
      <c r="B131" s="187"/>
      <c r="C131" s="12" t="s">
        <v>93</v>
      </c>
      <c r="D131" s="120">
        <v>40000000</v>
      </c>
    </row>
    <row r="132" spans="1:6" ht="45" customHeight="1" x14ac:dyDescent="0.25">
      <c r="A132" s="24"/>
      <c r="B132" s="187"/>
      <c r="C132" s="12" t="s">
        <v>94</v>
      </c>
      <c r="D132" s="51">
        <v>115816500</v>
      </c>
    </row>
    <row r="133" spans="1:6" ht="60" customHeight="1" x14ac:dyDescent="0.25">
      <c r="A133" s="24"/>
      <c r="B133" s="187"/>
      <c r="C133" s="12" t="s">
        <v>129</v>
      </c>
      <c r="D133" s="121">
        <v>1903619883</v>
      </c>
    </row>
    <row r="134" spans="1:6" ht="45" customHeight="1" x14ac:dyDescent="0.25">
      <c r="A134" s="24"/>
      <c r="B134" s="187"/>
      <c r="C134" s="12" t="s">
        <v>130</v>
      </c>
      <c r="D134" s="121">
        <v>919064112</v>
      </c>
    </row>
    <row r="135" spans="1:6" ht="60" customHeight="1" x14ac:dyDescent="0.25">
      <c r="A135" s="24"/>
      <c r="B135" s="187"/>
      <c r="C135" s="12" t="s">
        <v>131</v>
      </c>
      <c r="D135" s="121">
        <v>112651265</v>
      </c>
    </row>
    <row r="136" spans="1:6" ht="60" customHeight="1" x14ac:dyDescent="0.25">
      <c r="A136" s="24"/>
      <c r="B136" s="187"/>
      <c r="C136" s="12" t="s">
        <v>132</v>
      </c>
      <c r="D136" s="121">
        <v>39475032</v>
      </c>
    </row>
    <row r="137" spans="1:6" ht="30" customHeight="1" x14ac:dyDescent="0.25">
      <c r="A137" s="24"/>
      <c r="B137" s="187"/>
      <c r="C137" s="12" t="s">
        <v>133</v>
      </c>
      <c r="D137" s="51">
        <v>146281664</v>
      </c>
      <c r="E137" s="49">
        <v>145281664</v>
      </c>
      <c r="F137" s="53">
        <f>+D137-E137</f>
        <v>1000000</v>
      </c>
    </row>
    <row r="138" spans="1:6" ht="30" customHeight="1" x14ac:dyDescent="0.25">
      <c r="A138" s="24"/>
      <c r="B138" s="187"/>
      <c r="C138" s="12" t="s">
        <v>134</v>
      </c>
      <c r="D138" s="121">
        <v>41745917</v>
      </c>
    </row>
    <row r="139" spans="1:6" ht="30" customHeight="1" x14ac:dyDescent="0.25">
      <c r="A139" s="24"/>
      <c r="B139" s="187"/>
      <c r="C139" s="12" t="s">
        <v>135</v>
      </c>
      <c r="D139" s="51">
        <v>53197846</v>
      </c>
    </row>
    <row r="140" spans="1:6" ht="45" customHeight="1" x14ac:dyDescent="0.25">
      <c r="A140" s="24"/>
      <c r="B140" s="187"/>
      <c r="C140" s="12" t="s">
        <v>136</v>
      </c>
      <c r="D140" s="121">
        <v>280771829</v>
      </c>
    </row>
    <row r="141" spans="1:6" ht="45" customHeight="1" x14ac:dyDescent="0.25">
      <c r="A141" s="24"/>
      <c r="B141" s="187"/>
      <c r="C141" s="12" t="s">
        <v>137</v>
      </c>
      <c r="D141" s="121">
        <v>98306930</v>
      </c>
    </row>
    <row r="142" spans="1:6" ht="30" customHeight="1" x14ac:dyDescent="0.25">
      <c r="A142" s="24" t="s">
        <v>6</v>
      </c>
      <c r="B142" s="187" t="s">
        <v>138</v>
      </c>
      <c r="C142" s="31" t="s">
        <v>19</v>
      </c>
      <c r="D142" s="51">
        <v>250000000</v>
      </c>
    </row>
    <row r="143" spans="1:6" ht="45" customHeight="1" x14ac:dyDescent="0.25">
      <c r="A143" s="24"/>
      <c r="B143" s="187"/>
      <c r="C143" s="12" t="s">
        <v>93</v>
      </c>
      <c r="D143" s="120">
        <v>40000000</v>
      </c>
    </row>
    <row r="144" spans="1:6" ht="40.5" customHeight="1" x14ac:dyDescent="0.25">
      <c r="A144" s="24" t="s">
        <v>6</v>
      </c>
      <c r="B144" s="187" t="s">
        <v>139</v>
      </c>
      <c r="C144" s="12" t="s">
        <v>140</v>
      </c>
      <c r="D144" s="51">
        <v>3621527478</v>
      </c>
    </row>
    <row r="145" spans="1:7" ht="30" customHeight="1" x14ac:dyDescent="0.25">
      <c r="A145" s="24"/>
      <c r="B145" s="187"/>
      <c r="C145" s="12" t="s">
        <v>141</v>
      </c>
      <c r="D145" s="51">
        <v>29696246</v>
      </c>
    </row>
    <row r="146" spans="1:7" ht="30" customHeight="1" x14ac:dyDescent="0.25">
      <c r="A146" s="24"/>
      <c r="B146" s="187"/>
      <c r="C146" s="12" t="s">
        <v>142</v>
      </c>
      <c r="D146" s="122">
        <v>18446742</v>
      </c>
    </row>
    <row r="147" spans="1:7" ht="45" customHeight="1" x14ac:dyDescent="0.25">
      <c r="A147" s="24"/>
      <c r="B147" s="187"/>
      <c r="C147" s="12" t="s">
        <v>143</v>
      </c>
      <c r="D147" s="122">
        <v>26675910</v>
      </c>
    </row>
    <row r="148" spans="1:7" ht="45" customHeight="1" x14ac:dyDescent="0.25">
      <c r="A148" s="24"/>
      <c r="B148" s="187"/>
      <c r="C148" s="12" t="s">
        <v>146</v>
      </c>
      <c r="D148" s="122">
        <v>635448275</v>
      </c>
    </row>
    <row r="149" spans="1:7" ht="45" customHeight="1" x14ac:dyDescent="0.25">
      <c r="A149" s="24"/>
      <c r="B149" s="187"/>
      <c r="C149" s="12" t="s">
        <v>147</v>
      </c>
      <c r="D149" s="122">
        <v>3079746</v>
      </c>
    </row>
    <row r="150" spans="1:7" ht="45" customHeight="1" x14ac:dyDescent="0.25">
      <c r="A150" s="24"/>
      <c r="B150" s="187"/>
      <c r="C150" s="12" t="s">
        <v>93</v>
      </c>
      <c r="D150" s="120">
        <v>1612449495</v>
      </c>
      <c r="E150" s="59">
        <f>+D150+D151+D143+D131+D119+D107+D105+D103+D97+D87</f>
        <v>2718755000</v>
      </c>
      <c r="F150" s="49">
        <v>2718755000</v>
      </c>
      <c r="G150" s="53">
        <f>+E150-F150</f>
        <v>0</v>
      </c>
    </row>
    <row r="151" spans="1:7" ht="45" customHeight="1" x14ac:dyDescent="0.25">
      <c r="A151" s="24"/>
      <c r="B151" s="187"/>
      <c r="C151" s="12" t="s">
        <v>148</v>
      </c>
      <c r="D151" s="120">
        <v>679688750</v>
      </c>
    </row>
    <row r="152" spans="1:7" ht="45" customHeight="1" x14ac:dyDescent="0.25">
      <c r="A152" s="24"/>
      <c r="B152" s="187"/>
      <c r="C152" s="12" t="s">
        <v>149</v>
      </c>
      <c r="D152" s="51">
        <v>55110000</v>
      </c>
      <c r="E152" s="3">
        <f>+D152+D113+D98+D120</f>
        <v>220440000</v>
      </c>
      <c r="F152">
        <v>220440000</v>
      </c>
      <c r="G152" s="3">
        <f>+F152-E152</f>
        <v>0</v>
      </c>
    </row>
    <row r="153" spans="1:7" ht="45" customHeight="1" x14ac:dyDescent="0.25">
      <c r="A153" s="24"/>
      <c r="B153" s="187"/>
      <c r="C153" s="12" t="s">
        <v>150</v>
      </c>
      <c r="D153" s="51">
        <v>57908250</v>
      </c>
      <c r="E153" s="49">
        <f>+D153+D132+D121+D88</f>
        <v>231633000</v>
      </c>
      <c r="F153" s="49">
        <v>231633000</v>
      </c>
      <c r="G153" s="49">
        <f>+E153-F153</f>
        <v>0</v>
      </c>
    </row>
    <row r="154" spans="1:7" ht="45" customHeight="1" x14ac:dyDescent="0.25">
      <c r="A154" s="24"/>
      <c r="B154" s="187"/>
      <c r="C154" s="12" t="s">
        <v>151</v>
      </c>
      <c r="D154" s="51">
        <v>4695250</v>
      </c>
      <c r="E154" s="3">
        <f>+D154+D89</f>
        <v>18781000</v>
      </c>
      <c r="F154" s="4">
        <v>18781000</v>
      </c>
      <c r="G154" s="3">
        <f>+E154-F154</f>
        <v>0</v>
      </c>
    </row>
    <row r="155" spans="1:7" x14ac:dyDescent="0.25">
      <c r="A155" s="76" t="s">
        <v>2</v>
      </c>
      <c r="B155" s="184" t="s">
        <v>154</v>
      </c>
      <c r="C155" s="56"/>
      <c r="D155" s="116">
        <f>+D156+D168+D172+D176+D180+D185</f>
        <v>2693503329</v>
      </c>
      <c r="F155" s="3"/>
    </row>
    <row r="156" spans="1:7" x14ac:dyDescent="0.25">
      <c r="A156" s="77" t="s">
        <v>7</v>
      </c>
      <c r="B156" s="185" t="s">
        <v>155</v>
      </c>
      <c r="C156" s="81"/>
      <c r="D156" s="117">
        <f>+D157+D159+D165</f>
        <v>182416877</v>
      </c>
    </row>
    <row r="157" spans="1:7" x14ac:dyDescent="0.25">
      <c r="A157" s="95" t="s">
        <v>4</v>
      </c>
      <c r="B157" s="186" t="s">
        <v>156</v>
      </c>
      <c r="C157" s="97"/>
      <c r="D157" s="118">
        <f>+D158</f>
        <v>20000000</v>
      </c>
    </row>
    <row r="158" spans="1:7" ht="30" customHeight="1" x14ac:dyDescent="0.25">
      <c r="A158" s="25" t="s">
        <v>6</v>
      </c>
      <c r="B158" s="177" t="s">
        <v>157</v>
      </c>
      <c r="C158" s="31" t="s">
        <v>19</v>
      </c>
      <c r="D158" s="51">
        <v>20000000</v>
      </c>
    </row>
    <row r="159" spans="1:7" ht="30" customHeight="1" x14ac:dyDescent="0.25">
      <c r="A159" s="95" t="s">
        <v>4</v>
      </c>
      <c r="B159" s="186" t="s">
        <v>158</v>
      </c>
      <c r="C159" s="97"/>
      <c r="D159" s="118">
        <f>SUM(D160:D164)</f>
        <v>93416877</v>
      </c>
    </row>
    <row r="160" spans="1:7" ht="30" customHeight="1" x14ac:dyDescent="0.25">
      <c r="A160" s="37" t="s">
        <v>6</v>
      </c>
      <c r="B160" s="177" t="s">
        <v>159</v>
      </c>
      <c r="C160" s="31" t="s">
        <v>19</v>
      </c>
      <c r="D160" s="51">
        <v>20000000</v>
      </c>
    </row>
    <row r="161" spans="1:4" x14ac:dyDescent="0.25">
      <c r="A161" s="40"/>
      <c r="B161" s="177" t="s">
        <v>160</v>
      </c>
      <c r="C161" s="31" t="s">
        <v>19</v>
      </c>
      <c r="D161" s="51">
        <v>20000000</v>
      </c>
    </row>
    <row r="162" spans="1:4" ht="45" customHeight="1" x14ac:dyDescent="0.25">
      <c r="A162" s="40"/>
      <c r="B162" s="177" t="s">
        <v>161</v>
      </c>
      <c r="C162" s="31" t="s">
        <v>19</v>
      </c>
      <c r="D162" s="51">
        <v>13416877</v>
      </c>
    </row>
    <row r="163" spans="1:4" ht="60" customHeight="1" x14ac:dyDescent="0.25">
      <c r="A163" s="40"/>
      <c r="B163" s="177" t="s">
        <v>162</v>
      </c>
      <c r="C163" s="31" t="s">
        <v>19</v>
      </c>
      <c r="D163" s="51">
        <v>20000000</v>
      </c>
    </row>
    <row r="164" spans="1:4" ht="30" customHeight="1" x14ac:dyDescent="0.25">
      <c r="A164" s="40"/>
      <c r="B164" s="177" t="s">
        <v>163</v>
      </c>
      <c r="C164" s="31" t="s">
        <v>19</v>
      </c>
      <c r="D164" s="51">
        <v>20000000</v>
      </c>
    </row>
    <row r="165" spans="1:4" x14ac:dyDescent="0.25">
      <c r="A165" s="95" t="s">
        <v>4</v>
      </c>
      <c r="B165" s="186" t="s">
        <v>164</v>
      </c>
      <c r="C165" s="97"/>
      <c r="D165" s="118">
        <f>SUM(D166:D167)</f>
        <v>69000000</v>
      </c>
    </row>
    <row r="166" spans="1:4" ht="30" customHeight="1" x14ac:dyDescent="0.25">
      <c r="A166" s="37" t="s">
        <v>6</v>
      </c>
      <c r="B166" s="177" t="s">
        <v>165</v>
      </c>
      <c r="C166" s="31" t="s">
        <v>19</v>
      </c>
      <c r="D166" s="51">
        <v>15000000</v>
      </c>
    </row>
    <row r="167" spans="1:4" ht="30" customHeight="1" x14ac:dyDescent="0.25">
      <c r="A167" s="40"/>
      <c r="B167" s="177" t="s">
        <v>166</v>
      </c>
      <c r="C167" s="31" t="s">
        <v>19</v>
      </c>
      <c r="D167" s="51">
        <v>54000000</v>
      </c>
    </row>
    <row r="168" spans="1:4" x14ac:dyDescent="0.25">
      <c r="A168" s="77" t="s">
        <v>7</v>
      </c>
      <c r="B168" s="185" t="s">
        <v>167</v>
      </c>
      <c r="C168" s="81"/>
      <c r="D168" s="117">
        <f>+D169</f>
        <v>108000000</v>
      </c>
    </row>
    <row r="169" spans="1:4" x14ac:dyDescent="0.25">
      <c r="A169" s="95" t="s">
        <v>4</v>
      </c>
      <c r="B169" s="186" t="s">
        <v>168</v>
      </c>
      <c r="C169" s="97"/>
      <c r="D169" s="118">
        <f>SUM(D170:D171)</f>
        <v>108000000</v>
      </c>
    </row>
    <row r="170" spans="1:4" ht="45" customHeight="1" x14ac:dyDescent="0.25">
      <c r="A170" s="35" t="s">
        <v>6</v>
      </c>
      <c r="B170" s="177" t="s">
        <v>169</v>
      </c>
      <c r="C170" s="31" t="s">
        <v>19</v>
      </c>
      <c r="D170" s="51">
        <v>54000000</v>
      </c>
    </row>
    <row r="171" spans="1:4" ht="30" customHeight="1" x14ac:dyDescent="0.25">
      <c r="A171" s="26"/>
      <c r="B171" s="177" t="s">
        <v>170</v>
      </c>
      <c r="C171" s="31" t="s">
        <v>19</v>
      </c>
      <c r="D171" s="51">
        <v>54000000</v>
      </c>
    </row>
    <row r="172" spans="1:4" x14ac:dyDescent="0.25">
      <c r="A172" s="77" t="s">
        <v>7</v>
      </c>
      <c r="B172" s="185" t="s">
        <v>171</v>
      </c>
      <c r="C172" s="81"/>
      <c r="D172" s="117">
        <f>+D173</f>
        <v>124000000</v>
      </c>
    </row>
    <row r="173" spans="1:4" x14ac:dyDescent="0.25">
      <c r="A173" s="95" t="s">
        <v>4</v>
      </c>
      <c r="B173" s="186" t="s">
        <v>172</v>
      </c>
      <c r="C173" s="97"/>
      <c r="D173" s="118">
        <f>SUM(D174:D175)</f>
        <v>124000000</v>
      </c>
    </row>
    <row r="174" spans="1:4" ht="30" customHeight="1" x14ac:dyDescent="0.25">
      <c r="A174" s="35" t="s">
        <v>6</v>
      </c>
      <c r="B174" s="177" t="s">
        <v>173</v>
      </c>
      <c r="C174" s="31" t="s">
        <v>19</v>
      </c>
      <c r="D174" s="51">
        <v>70000000</v>
      </c>
    </row>
    <row r="175" spans="1:4" ht="30" customHeight="1" x14ac:dyDescent="0.25">
      <c r="A175" s="26"/>
      <c r="B175" s="177" t="s">
        <v>174</v>
      </c>
      <c r="C175" s="31" t="s">
        <v>19</v>
      </c>
      <c r="D175" s="51">
        <v>54000000</v>
      </c>
    </row>
    <row r="176" spans="1:4" x14ac:dyDescent="0.25">
      <c r="A176" s="77" t="s">
        <v>7</v>
      </c>
      <c r="B176" s="185" t="s">
        <v>175</v>
      </c>
      <c r="C176" s="81"/>
      <c r="D176" s="117">
        <f>+D177</f>
        <v>84000000</v>
      </c>
    </row>
    <row r="177" spans="1:6" x14ac:dyDescent="0.25">
      <c r="A177" s="95" t="s">
        <v>4</v>
      </c>
      <c r="B177" s="186" t="s">
        <v>176</v>
      </c>
      <c r="C177" s="97"/>
      <c r="D177" s="118">
        <f>SUM(D178:D179)</f>
        <v>84000000</v>
      </c>
    </row>
    <row r="178" spans="1:6" ht="30" customHeight="1" x14ac:dyDescent="0.25">
      <c r="A178" s="35" t="s">
        <v>6</v>
      </c>
      <c r="B178" s="177" t="s">
        <v>177</v>
      </c>
      <c r="C178" s="31" t="s">
        <v>19</v>
      </c>
      <c r="D178" s="51">
        <v>54000000</v>
      </c>
    </row>
    <row r="179" spans="1:6" ht="30" customHeight="1" x14ac:dyDescent="0.25">
      <c r="A179" s="26"/>
      <c r="B179" s="177" t="s">
        <v>178</v>
      </c>
      <c r="C179" s="31" t="s">
        <v>19</v>
      </c>
      <c r="D179" s="51">
        <v>30000000</v>
      </c>
    </row>
    <row r="180" spans="1:6" x14ac:dyDescent="0.25">
      <c r="A180" s="77" t="s">
        <v>7</v>
      </c>
      <c r="B180" s="185" t="s">
        <v>179</v>
      </c>
      <c r="C180" s="81"/>
      <c r="D180" s="117">
        <f>+D181</f>
        <v>2165086452</v>
      </c>
    </row>
    <row r="181" spans="1:6" x14ac:dyDescent="0.25">
      <c r="A181" s="95" t="s">
        <v>4</v>
      </c>
      <c r="B181" s="186" t="s">
        <v>180</v>
      </c>
      <c r="C181" s="97"/>
      <c r="D181" s="118">
        <f>SUM(D182:D184)</f>
        <v>2165086452</v>
      </c>
    </row>
    <row r="182" spans="1:6" ht="30" customHeight="1" x14ac:dyDescent="0.25">
      <c r="A182" s="24" t="s">
        <v>6</v>
      </c>
      <c r="B182" s="177" t="s">
        <v>181</v>
      </c>
      <c r="C182" s="31" t="s">
        <v>19</v>
      </c>
      <c r="D182" s="51">
        <v>50000000</v>
      </c>
    </row>
    <row r="183" spans="1:6" ht="30" customHeight="1" x14ac:dyDescent="0.25">
      <c r="A183" s="24"/>
      <c r="B183" s="187" t="s">
        <v>182</v>
      </c>
      <c r="C183" s="32" t="s">
        <v>183</v>
      </c>
      <c r="D183" s="111">
        <v>2105067300</v>
      </c>
    </row>
    <row r="184" spans="1:6" ht="30" customHeight="1" x14ac:dyDescent="0.25">
      <c r="A184" s="24"/>
      <c r="B184" s="187"/>
      <c r="C184" s="12" t="s">
        <v>184</v>
      </c>
      <c r="D184" s="51">
        <v>10019152</v>
      </c>
    </row>
    <row r="185" spans="1:6" x14ac:dyDescent="0.25">
      <c r="A185" s="77" t="s">
        <v>7</v>
      </c>
      <c r="B185" s="185" t="s">
        <v>185</v>
      </c>
      <c r="C185" s="81"/>
      <c r="D185" s="117">
        <f>+D186</f>
        <v>30000000</v>
      </c>
    </row>
    <row r="186" spans="1:6" x14ac:dyDescent="0.25">
      <c r="A186" s="95" t="s">
        <v>4</v>
      </c>
      <c r="B186" s="186" t="s">
        <v>186</v>
      </c>
      <c r="C186" s="97"/>
      <c r="D186" s="118">
        <f>SUM(D187:D188)</f>
        <v>30000000</v>
      </c>
    </row>
    <row r="187" spans="1:6" ht="30" customHeight="1" x14ac:dyDescent="0.25">
      <c r="A187" s="18" t="s">
        <v>6</v>
      </c>
      <c r="B187" s="177" t="s">
        <v>187</v>
      </c>
      <c r="C187" s="31" t="s">
        <v>19</v>
      </c>
      <c r="D187" s="51">
        <v>15000000</v>
      </c>
    </row>
    <row r="188" spans="1:6" ht="30" customHeight="1" x14ac:dyDescent="0.25">
      <c r="A188" s="17"/>
      <c r="B188" s="177" t="s">
        <v>188</v>
      </c>
      <c r="C188" s="31" t="s">
        <v>19</v>
      </c>
      <c r="D188" s="51">
        <v>15000000</v>
      </c>
      <c r="F188" s="4">
        <f>SUM(D158:D188)</f>
        <v>7878093110</v>
      </c>
    </row>
    <row r="189" spans="1:6" x14ac:dyDescent="0.25">
      <c r="A189" s="54" t="s">
        <v>2</v>
      </c>
      <c r="B189" s="184" t="s">
        <v>189</v>
      </c>
      <c r="C189" s="56"/>
      <c r="D189" s="116">
        <f>+D190</f>
        <v>140000000</v>
      </c>
    </row>
    <row r="190" spans="1:6" x14ac:dyDescent="0.25">
      <c r="A190" s="77" t="s">
        <v>7</v>
      </c>
      <c r="B190" s="185" t="s">
        <v>190</v>
      </c>
      <c r="C190" s="81"/>
      <c r="D190" s="117">
        <f>+D191+D194</f>
        <v>140000000</v>
      </c>
    </row>
    <row r="191" spans="1:6" x14ac:dyDescent="0.25">
      <c r="A191" s="95" t="s">
        <v>4</v>
      </c>
      <c r="B191" s="186" t="s">
        <v>191</v>
      </c>
      <c r="C191" s="97"/>
      <c r="D191" s="118">
        <f>SUM(D192:D193)</f>
        <v>70000000</v>
      </c>
    </row>
    <row r="192" spans="1:6" ht="30" customHeight="1" x14ac:dyDescent="0.25">
      <c r="A192" s="35" t="s">
        <v>6</v>
      </c>
      <c r="B192" s="177" t="s">
        <v>192</v>
      </c>
      <c r="C192" s="31" t="s">
        <v>19</v>
      </c>
      <c r="D192" s="51">
        <v>35000000</v>
      </c>
    </row>
    <row r="193" spans="1:6" ht="30" customHeight="1" x14ac:dyDescent="0.25">
      <c r="A193" s="26"/>
      <c r="B193" s="177" t="s">
        <v>193</v>
      </c>
      <c r="C193" s="31" t="s">
        <v>19</v>
      </c>
      <c r="D193" s="51">
        <v>35000000</v>
      </c>
    </row>
    <row r="194" spans="1:6" ht="30" customHeight="1" x14ac:dyDescent="0.25">
      <c r="A194" s="95" t="s">
        <v>4</v>
      </c>
      <c r="B194" s="186" t="s">
        <v>194</v>
      </c>
      <c r="C194" s="97"/>
      <c r="D194" s="118">
        <f>SUM(D195:D196)</f>
        <v>70000000</v>
      </c>
    </row>
    <row r="195" spans="1:6" ht="30" customHeight="1" x14ac:dyDescent="0.25">
      <c r="A195" s="35" t="s">
        <v>6</v>
      </c>
      <c r="B195" s="177" t="s">
        <v>195</v>
      </c>
      <c r="C195" s="31" t="s">
        <v>19</v>
      </c>
      <c r="D195" s="51">
        <v>35000000</v>
      </c>
    </row>
    <row r="196" spans="1:6" ht="30" customHeight="1" x14ac:dyDescent="0.25">
      <c r="A196" s="26"/>
      <c r="B196" s="177" t="s">
        <v>196</v>
      </c>
      <c r="C196" s="31" t="s">
        <v>19</v>
      </c>
      <c r="D196" s="51">
        <v>35000000</v>
      </c>
      <c r="F196" s="3">
        <f>SUM(D192:D196)</f>
        <v>210000000</v>
      </c>
    </row>
    <row r="197" spans="1:6" x14ac:dyDescent="0.25">
      <c r="A197" s="54" t="s">
        <v>2</v>
      </c>
      <c r="B197" s="184" t="s">
        <v>197</v>
      </c>
      <c r="C197" s="56"/>
      <c r="D197" s="116">
        <f>+D198</f>
        <v>856433124</v>
      </c>
    </row>
    <row r="198" spans="1:6" x14ac:dyDescent="0.25">
      <c r="A198" s="77" t="s">
        <v>7</v>
      </c>
      <c r="B198" s="185" t="s">
        <v>198</v>
      </c>
      <c r="C198" s="81"/>
      <c r="D198" s="117">
        <f>+D199+D207+D217</f>
        <v>856433124</v>
      </c>
    </row>
    <row r="199" spans="1:6" ht="30" customHeight="1" x14ac:dyDescent="0.25">
      <c r="A199" s="95" t="s">
        <v>4</v>
      </c>
      <c r="B199" s="186" t="s">
        <v>199</v>
      </c>
      <c r="C199" s="97"/>
      <c r="D199" s="118">
        <f>SUM(D200:D206)</f>
        <v>150000000</v>
      </c>
    </row>
    <row r="200" spans="1:6" ht="30" customHeight="1" x14ac:dyDescent="0.25">
      <c r="A200" s="16" t="s">
        <v>6</v>
      </c>
      <c r="B200" s="177" t="s">
        <v>200</v>
      </c>
      <c r="C200" s="31" t="s">
        <v>19</v>
      </c>
      <c r="D200" s="51">
        <v>10000000</v>
      </c>
    </row>
    <row r="201" spans="1:6" ht="45" customHeight="1" x14ac:dyDescent="0.25">
      <c r="A201" s="27"/>
      <c r="B201" s="177" t="s">
        <v>201</v>
      </c>
      <c r="C201" s="31" t="s">
        <v>19</v>
      </c>
      <c r="D201" s="51">
        <v>10000000</v>
      </c>
    </row>
    <row r="202" spans="1:6" ht="30" customHeight="1" x14ac:dyDescent="0.25">
      <c r="A202" s="27"/>
      <c r="B202" s="177" t="s">
        <v>202</v>
      </c>
      <c r="C202" s="31" t="s">
        <v>19</v>
      </c>
      <c r="D202" s="51">
        <v>20000000</v>
      </c>
    </row>
    <row r="203" spans="1:6" ht="45" customHeight="1" x14ac:dyDescent="0.25">
      <c r="A203" s="27"/>
      <c r="B203" s="177" t="s">
        <v>203</v>
      </c>
      <c r="C203" s="31" t="s">
        <v>19</v>
      </c>
      <c r="D203" s="51">
        <v>10000000</v>
      </c>
    </row>
    <row r="204" spans="1:6" ht="30" customHeight="1" x14ac:dyDescent="0.25">
      <c r="A204" s="27"/>
      <c r="B204" s="177" t="s">
        <v>204</v>
      </c>
      <c r="C204" s="31" t="s">
        <v>19</v>
      </c>
      <c r="D204" s="51">
        <v>40000000</v>
      </c>
    </row>
    <row r="205" spans="1:6" ht="45" customHeight="1" x14ac:dyDescent="0.25">
      <c r="A205" s="27"/>
      <c r="B205" s="177" t="s">
        <v>205</v>
      </c>
      <c r="C205" s="31" t="s">
        <v>19</v>
      </c>
      <c r="D205" s="51">
        <v>40000000</v>
      </c>
    </row>
    <row r="206" spans="1:6" ht="30" customHeight="1" x14ac:dyDescent="0.25">
      <c r="A206" s="22"/>
      <c r="B206" s="177" t="s">
        <v>206</v>
      </c>
      <c r="C206" s="31" t="s">
        <v>19</v>
      </c>
      <c r="D206" s="51">
        <v>20000000</v>
      </c>
    </row>
    <row r="207" spans="1:6" ht="30" customHeight="1" x14ac:dyDescent="0.25">
      <c r="A207" s="95" t="s">
        <v>4</v>
      </c>
      <c r="B207" s="186" t="s">
        <v>207</v>
      </c>
      <c r="C207" s="97"/>
      <c r="D207" s="118">
        <f>SUM(D208:D216)</f>
        <v>656433124</v>
      </c>
    </row>
    <row r="208" spans="1:6" ht="30" customHeight="1" x14ac:dyDescent="0.25">
      <c r="A208" s="16" t="s">
        <v>6</v>
      </c>
      <c r="B208" s="187" t="s">
        <v>208</v>
      </c>
      <c r="C208" s="31" t="s">
        <v>19</v>
      </c>
      <c r="D208" s="51">
        <v>200000000</v>
      </c>
    </row>
    <row r="209" spans="1:7" ht="30" customHeight="1" x14ac:dyDescent="0.25">
      <c r="A209" s="27"/>
      <c r="B209" s="187"/>
      <c r="C209" s="31" t="s">
        <v>318</v>
      </c>
      <c r="D209" s="51">
        <v>200000000</v>
      </c>
    </row>
    <row r="210" spans="1:7" ht="45" x14ac:dyDescent="0.25">
      <c r="A210" s="27"/>
      <c r="B210" s="187"/>
      <c r="C210" s="12" t="s">
        <v>313</v>
      </c>
      <c r="D210" s="51">
        <v>200000000</v>
      </c>
    </row>
    <row r="211" spans="1:7" ht="45" customHeight="1" x14ac:dyDescent="0.25">
      <c r="A211" s="27"/>
      <c r="B211" s="187" t="s">
        <v>209</v>
      </c>
      <c r="C211" s="36" t="s">
        <v>313</v>
      </c>
      <c r="D211" s="123">
        <f>37854760-5982504-8651256-18781000</f>
        <v>4440000</v>
      </c>
      <c r="F211" t="s">
        <v>214</v>
      </c>
    </row>
    <row r="212" spans="1:7" ht="45" customHeight="1" x14ac:dyDescent="0.25">
      <c r="A212" s="27"/>
      <c r="B212" s="187"/>
      <c r="C212" s="36" t="s">
        <v>317</v>
      </c>
      <c r="D212" s="123">
        <v>5982504</v>
      </c>
    </row>
    <row r="213" spans="1:7" ht="45" customHeight="1" x14ac:dyDescent="0.25">
      <c r="A213" s="27"/>
      <c r="B213" s="187"/>
      <c r="C213" s="36" t="s">
        <v>316</v>
      </c>
      <c r="D213" s="123">
        <v>8651256</v>
      </c>
    </row>
    <row r="214" spans="1:7" ht="45" x14ac:dyDescent="0.25">
      <c r="A214" s="27"/>
      <c r="B214" s="187"/>
      <c r="C214" s="36" t="s">
        <v>314</v>
      </c>
      <c r="D214" s="123">
        <v>18781000</v>
      </c>
    </row>
    <row r="215" spans="1:7" ht="30" customHeight="1" x14ac:dyDescent="0.25">
      <c r="A215" s="27"/>
      <c r="B215" s="187"/>
      <c r="C215" s="12" t="s">
        <v>315</v>
      </c>
      <c r="D215" s="123">
        <v>2578364</v>
      </c>
    </row>
    <row r="216" spans="1:7" ht="30" customHeight="1" x14ac:dyDescent="0.25">
      <c r="A216" s="27"/>
      <c r="B216" s="177" t="s">
        <v>210</v>
      </c>
      <c r="C216" s="36" t="s">
        <v>313</v>
      </c>
      <c r="D216" s="51">
        <v>16000000</v>
      </c>
    </row>
    <row r="217" spans="1:7" x14ac:dyDescent="0.25">
      <c r="A217" s="95" t="s">
        <v>4</v>
      </c>
      <c r="B217" s="186" t="s">
        <v>211</v>
      </c>
      <c r="C217" s="97"/>
      <c r="D217" s="118">
        <f>+D218</f>
        <v>50000000</v>
      </c>
    </row>
    <row r="218" spans="1:7" ht="45" customHeight="1" x14ac:dyDescent="0.25">
      <c r="A218" s="1" t="s">
        <v>6</v>
      </c>
      <c r="B218" s="177" t="s">
        <v>212</v>
      </c>
      <c r="C218" s="31" t="s">
        <v>19</v>
      </c>
      <c r="D218" s="51">
        <v>50000000</v>
      </c>
      <c r="F218" s="3">
        <f>SUM(D200:D218)</f>
        <v>1562866248</v>
      </c>
      <c r="G218" t="s">
        <v>213</v>
      </c>
    </row>
    <row r="219" spans="1:7" x14ac:dyDescent="0.25">
      <c r="A219" s="54" t="s">
        <v>2</v>
      </c>
      <c r="B219" s="184" t="s">
        <v>215</v>
      </c>
      <c r="C219" s="56"/>
      <c r="D219" s="116">
        <f>+D220</f>
        <v>732480085</v>
      </c>
    </row>
    <row r="220" spans="1:7" x14ac:dyDescent="0.25">
      <c r="A220" s="77" t="s">
        <v>7</v>
      </c>
      <c r="B220" s="185" t="s">
        <v>216</v>
      </c>
      <c r="C220" s="81"/>
      <c r="D220" s="117">
        <f>+D221+D223+D228+D244</f>
        <v>732480085</v>
      </c>
    </row>
    <row r="221" spans="1:7" x14ac:dyDescent="0.25">
      <c r="A221" s="95" t="s">
        <v>4</v>
      </c>
      <c r="B221" s="186" t="s">
        <v>58</v>
      </c>
      <c r="C221" s="97"/>
      <c r="D221" s="118">
        <f>+D222</f>
        <v>135000000</v>
      </c>
    </row>
    <row r="222" spans="1:7" ht="30" customHeight="1" x14ac:dyDescent="0.25">
      <c r="A222" s="1" t="s">
        <v>6</v>
      </c>
      <c r="B222" s="177" t="s">
        <v>217</v>
      </c>
      <c r="C222" s="31" t="s">
        <v>19</v>
      </c>
      <c r="D222" s="51">
        <v>135000000</v>
      </c>
    </row>
    <row r="223" spans="1:7" x14ac:dyDescent="0.25">
      <c r="A223" s="95" t="s">
        <v>4</v>
      </c>
      <c r="B223" s="186" t="s">
        <v>218</v>
      </c>
      <c r="C223" s="97"/>
      <c r="D223" s="118">
        <f>SUM(D224:D227)</f>
        <v>80000000</v>
      </c>
    </row>
    <row r="224" spans="1:7" ht="30" customHeight="1" x14ac:dyDescent="0.25">
      <c r="A224" s="16" t="s">
        <v>6</v>
      </c>
      <c r="B224" s="187" t="s">
        <v>219</v>
      </c>
      <c r="C224" s="31" t="s">
        <v>19</v>
      </c>
      <c r="D224" s="51">
        <v>25000000</v>
      </c>
    </row>
    <row r="225" spans="1:4" ht="30" customHeight="1" x14ac:dyDescent="0.25">
      <c r="A225" s="27"/>
      <c r="B225" s="187"/>
      <c r="C225" s="12" t="s">
        <v>221</v>
      </c>
      <c r="D225" s="51">
        <v>10000000</v>
      </c>
    </row>
    <row r="226" spans="1:4" ht="30" customHeight="1" x14ac:dyDescent="0.25">
      <c r="A226" s="27"/>
      <c r="B226" s="187" t="s">
        <v>220</v>
      </c>
      <c r="C226" s="31" t="s">
        <v>19</v>
      </c>
      <c r="D226" s="51">
        <v>25000000</v>
      </c>
    </row>
    <row r="227" spans="1:4" ht="30" customHeight="1" x14ac:dyDescent="0.25">
      <c r="A227" s="27"/>
      <c r="B227" s="187"/>
      <c r="C227" s="12" t="s">
        <v>221</v>
      </c>
      <c r="D227" s="51">
        <v>20000000</v>
      </c>
    </row>
    <row r="228" spans="1:4" x14ac:dyDescent="0.25">
      <c r="A228" s="95" t="s">
        <v>4</v>
      </c>
      <c r="B228" s="186" t="s">
        <v>222</v>
      </c>
      <c r="C228" s="97"/>
      <c r="D228" s="118">
        <f>SUM(D229:D243)</f>
        <v>285000000</v>
      </c>
    </row>
    <row r="229" spans="1:4" ht="30" customHeight="1" x14ac:dyDescent="0.25">
      <c r="A229" s="24" t="s">
        <v>6</v>
      </c>
      <c r="B229" s="177" t="s">
        <v>223</v>
      </c>
      <c r="C229" s="31" t="s">
        <v>19</v>
      </c>
      <c r="D229" s="51">
        <v>25000000</v>
      </c>
    </row>
    <row r="230" spans="1:4" ht="30" customHeight="1" x14ac:dyDescent="0.25">
      <c r="A230" s="24"/>
      <c r="B230" s="187" t="s">
        <v>224</v>
      </c>
      <c r="C230" s="31" t="s">
        <v>19</v>
      </c>
      <c r="D230" s="51">
        <v>15000000</v>
      </c>
    </row>
    <row r="231" spans="1:4" ht="30" customHeight="1" x14ac:dyDescent="0.25">
      <c r="A231" s="24"/>
      <c r="B231" s="187"/>
      <c r="C231" s="12" t="s">
        <v>221</v>
      </c>
      <c r="D231" s="51">
        <v>10000000</v>
      </c>
    </row>
    <row r="232" spans="1:4" ht="30" customHeight="1" x14ac:dyDescent="0.25">
      <c r="A232" s="24"/>
      <c r="B232" s="177" t="s">
        <v>225</v>
      </c>
      <c r="C232" s="12" t="s">
        <v>221</v>
      </c>
      <c r="D232" s="51">
        <v>10000000</v>
      </c>
    </row>
    <row r="233" spans="1:4" ht="30" customHeight="1" x14ac:dyDescent="0.25">
      <c r="A233" s="24"/>
      <c r="B233" s="187" t="s">
        <v>226</v>
      </c>
      <c r="C233" s="31" t="s">
        <v>19</v>
      </c>
      <c r="D233" s="51">
        <v>30000000</v>
      </c>
    </row>
    <row r="234" spans="1:4" ht="30" customHeight="1" x14ac:dyDescent="0.25">
      <c r="A234" s="24"/>
      <c r="B234" s="187"/>
      <c r="C234" s="12" t="s">
        <v>221</v>
      </c>
      <c r="D234" s="51">
        <v>15000000</v>
      </c>
    </row>
    <row r="235" spans="1:4" ht="45" customHeight="1" x14ac:dyDescent="0.25">
      <c r="A235" s="24"/>
      <c r="B235" s="187" t="s">
        <v>227</v>
      </c>
      <c r="C235" s="31" t="s">
        <v>19</v>
      </c>
      <c r="D235" s="51">
        <v>20000000</v>
      </c>
    </row>
    <row r="236" spans="1:4" ht="30" customHeight="1" x14ac:dyDescent="0.25">
      <c r="A236" s="24"/>
      <c r="B236" s="187"/>
      <c r="C236" s="12" t="s">
        <v>221</v>
      </c>
      <c r="D236" s="51">
        <v>10000000</v>
      </c>
    </row>
    <row r="237" spans="1:4" ht="45" customHeight="1" x14ac:dyDescent="0.25">
      <c r="A237" s="24"/>
      <c r="B237" s="187" t="s">
        <v>228</v>
      </c>
      <c r="C237" s="31" t="s">
        <v>19</v>
      </c>
      <c r="D237" s="51">
        <v>40000000</v>
      </c>
    </row>
    <row r="238" spans="1:4" ht="30" customHeight="1" x14ac:dyDescent="0.25">
      <c r="A238" s="24"/>
      <c r="B238" s="187"/>
      <c r="C238" s="12" t="s">
        <v>221</v>
      </c>
      <c r="D238" s="51">
        <v>20000000</v>
      </c>
    </row>
    <row r="239" spans="1:4" ht="30" customHeight="1" x14ac:dyDescent="0.25">
      <c r="A239" s="24"/>
      <c r="B239" s="177" t="s">
        <v>229</v>
      </c>
      <c r="C239" s="31" t="s">
        <v>230</v>
      </c>
      <c r="D239" s="51">
        <v>40000000</v>
      </c>
    </row>
    <row r="240" spans="1:4" ht="45" customHeight="1" x14ac:dyDescent="0.25">
      <c r="A240" s="24"/>
      <c r="B240" s="187" t="s">
        <v>231</v>
      </c>
      <c r="C240" s="31" t="s">
        <v>19</v>
      </c>
      <c r="D240" s="51">
        <v>25000000</v>
      </c>
    </row>
    <row r="241" spans="1:6" ht="30" customHeight="1" x14ac:dyDescent="0.25">
      <c r="A241" s="24"/>
      <c r="B241" s="187"/>
      <c r="C241" s="12" t="s">
        <v>221</v>
      </c>
      <c r="D241" s="51">
        <v>10000000</v>
      </c>
    </row>
    <row r="242" spans="1:6" ht="30" customHeight="1" x14ac:dyDescent="0.25">
      <c r="A242" s="24"/>
      <c r="B242" s="187" t="s">
        <v>232</v>
      </c>
      <c r="C242" s="31" t="s">
        <v>19</v>
      </c>
      <c r="D242" s="51">
        <v>10000000</v>
      </c>
    </row>
    <row r="243" spans="1:6" ht="30" customHeight="1" x14ac:dyDescent="0.25">
      <c r="A243" s="24"/>
      <c r="B243" s="187"/>
      <c r="C243" s="12" t="s">
        <v>221</v>
      </c>
      <c r="D243" s="51">
        <v>5000000</v>
      </c>
    </row>
    <row r="244" spans="1:6" x14ac:dyDescent="0.25">
      <c r="A244" s="95" t="s">
        <v>4</v>
      </c>
      <c r="B244" s="186" t="s">
        <v>233</v>
      </c>
      <c r="C244" s="97"/>
      <c r="D244" s="118">
        <f>SUM(D245:D250)</f>
        <v>232480085</v>
      </c>
    </row>
    <row r="245" spans="1:6" ht="30" customHeight="1" x14ac:dyDescent="0.25">
      <c r="A245" s="16" t="s">
        <v>6</v>
      </c>
      <c r="B245" s="177" t="s">
        <v>234</v>
      </c>
      <c r="C245" s="31" t="s">
        <v>230</v>
      </c>
      <c r="D245" s="51">
        <v>80000000</v>
      </c>
    </row>
    <row r="246" spans="1:6" ht="45" customHeight="1" x14ac:dyDescent="0.25">
      <c r="A246" s="27"/>
      <c r="B246" s="177" t="s">
        <v>235</v>
      </c>
      <c r="C246" s="31" t="s">
        <v>230</v>
      </c>
      <c r="D246" s="51">
        <v>40000000</v>
      </c>
    </row>
    <row r="247" spans="1:6" ht="30" customHeight="1" x14ac:dyDescent="0.25">
      <c r="A247" s="27"/>
      <c r="B247" s="189" t="s">
        <v>236</v>
      </c>
      <c r="C247" s="31" t="s">
        <v>19</v>
      </c>
      <c r="D247" s="51">
        <v>25000000</v>
      </c>
    </row>
    <row r="248" spans="1:6" ht="30" customHeight="1" x14ac:dyDescent="0.25">
      <c r="A248" s="27"/>
      <c r="B248" s="190"/>
      <c r="C248" s="12" t="s">
        <v>221</v>
      </c>
      <c r="D248" s="51">
        <v>32837792</v>
      </c>
    </row>
    <row r="249" spans="1:6" ht="27.75" customHeight="1" x14ac:dyDescent="0.25">
      <c r="A249" s="27"/>
      <c r="B249" s="187" t="s">
        <v>237</v>
      </c>
      <c r="C249" s="31" t="s">
        <v>19</v>
      </c>
      <c r="D249" s="51">
        <v>25000000</v>
      </c>
    </row>
    <row r="250" spans="1:6" ht="18" customHeight="1" x14ac:dyDescent="0.25">
      <c r="A250" s="22"/>
      <c r="B250" s="187"/>
      <c r="C250" s="31" t="s">
        <v>230</v>
      </c>
      <c r="D250" s="51">
        <v>29642293</v>
      </c>
      <c r="F250" s="4">
        <f>SUM(D222:D250)</f>
        <v>1329960170</v>
      </c>
    </row>
    <row r="251" spans="1:6" x14ac:dyDescent="0.25">
      <c r="A251" s="127" t="s">
        <v>0</v>
      </c>
      <c r="B251" s="183" t="s">
        <v>320</v>
      </c>
      <c r="C251" s="71"/>
      <c r="D251" s="128">
        <f>+D252+D258+D267+D278</f>
        <v>1417175227</v>
      </c>
      <c r="E251" t="s">
        <v>238</v>
      </c>
    </row>
    <row r="252" spans="1:6" x14ac:dyDescent="0.25">
      <c r="A252" s="54" t="s">
        <v>2</v>
      </c>
      <c r="B252" s="184" t="s">
        <v>321</v>
      </c>
      <c r="C252" s="56"/>
      <c r="D252" s="116">
        <f>+D253</f>
        <v>175000000</v>
      </c>
    </row>
    <row r="253" spans="1:6" x14ac:dyDescent="0.25">
      <c r="A253" s="77" t="s">
        <v>7</v>
      </c>
      <c r="B253" s="185" t="s">
        <v>322</v>
      </c>
      <c r="C253" s="81"/>
      <c r="D253" s="117">
        <f>+D254</f>
        <v>175000000</v>
      </c>
    </row>
    <row r="254" spans="1:6" x14ac:dyDescent="0.25">
      <c r="A254" s="90" t="s">
        <v>4</v>
      </c>
      <c r="B254" s="186" t="s">
        <v>321</v>
      </c>
      <c r="C254" s="97"/>
      <c r="D254" s="118">
        <f>SUM(D255:D257)</f>
        <v>175000000</v>
      </c>
      <c r="E254" t="s">
        <v>238</v>
      </c>
    </row>
    <row r="255" spans="1:6" ht="25.5" x14ac:dyDescent="0.25">
      <c r="A255" s="25" t="s">
        <v>6</v>
      </c>
      <c r="B255" s="191" t="s">
        <v>323</v>
      </c>
      <c r="C255" s="31" t="s">
        <v>19</v>
      </c>
      <c r="D255" s="124">
        <v>100000000</v>
      </c>
    </row>
    <row r="256" spans="1:6" x14ac:dyDescent="0.25">
      <c r="A256" s="25" t="s">
        <v>6</v>
      </c>
      <c r="B256" s="191" t="s">
        <v>324</v>
      </c>
      <c r="C256" s="31" t="s">
        <v>19</v>
      </c>
      <c r="D256" s="124">
        <v>25000000</v>
      </c>
    </row>
    <row r="257" spans="1:4" ht="51" x14ac:dyDescent="0.25">
      <c r="A257" s="25" t="s">
        <v>6</v>
      </c>
      <c r="B257" s="191" t="s">
        <v>325</v>
      </c>
      <c r="C257" s="31" t="s">
        <v>19</v>
      </c>
      <c r="D257" s="124">
        <v>50000000</v>
      </c>
    </row>
    <row r="258" spans="1:4" x14ac:dyDescent="0.25">
      <c r="A258" s="54" t="s">
        <v>2</v>
      </c>
      <c r="B258" s="184" t="s">
        <v>326</v>
      </c>
      <c r="C258" s="56"/>
      <c r="D258" s="116">
        <f>+D259</f>
        <v>155000000</v>
      </c>
    </row>
    <row r="259" spans="1:4" x14ac:dyDescent="0.25">
      <c r="A259" s="77" t="s">
        <v>7</v>
      </c>
      <c r="B259" s="185" t="s">
        <v>327</v>
      </c>
      <c r="C259" s="81"/>
      <c r="D259" s="117">
        <f>+D260+D262+D265</f>
        <v>155000000</v>
      </c>
    </row>
    <row r="260" spans="1:4" x14ac:dyDescent="0.25">
      <c r="A260" s="90" t="s">
        <v>4</v>
      </c>
      <c r="B260" s="186" t="s">
        <v>328</v>
      </c>
      <c r="C260" s="97"/>
      <c r="D260" s="118">
        <f>+D261</f>
        <v>40000000</v>
      </c>
    </row>
    <row r="261" spans="1:4" ht="25.5" x14ac:dyDescent="0.25">
      <c r="A261" s="25" t="s">
        <v>6</v>
      </c>
      <c r="B261" s="192" t="s">
        <v>329</v>
      </c>
      <c r="C261" s="31" t="s">
        <v>19</v>
      </c>
      <c r="D261" s="124">
        <v>40000000</v>
      </c>
    </row>
    <row r="262" spans="1:4" x14ac:dyDescent="0.25">
      <c r="A262" s="90" t="s">
        <v>4</v>
      </c>
      <c r="B262" s="186" t="s">
        <v>331</v>
      </c>
      <c r="C262" s="97"/>
      <c r="D262" s="118">
        <f>SUM(D263:D264)</f>
        <v>75000000</v>
      </c>
    </row>
    <row r="263" spans="1:4" ht="38.25" x14ac:dyDescent="0.25">
      <c r="A263" s="25" t="s">
        <v>6</v>
      </c>
      <c r="B263" s="192" t="s">
        <v>330</v>
      </c>
      <c r="C263" s="31" t="s">
        <v>19</v>
      </c>
      <c r="D263" s="124">
        <v>40000000</v>
      </c>
    </row>
    <row r="264" spans="1:4" x14ac:dyDescent="0.25">
      <c r="A264" s="25" t="s">
        <v>6</v>
      </c>
      <c r="B264" s="191" t="s">
        <v>332</v>
      </c>
      <c r="C264" s="31" t="s">
        <v>19</v>
      </c>
      <c r="D264" s="124">
        <v>35000000</v>
      </c>
    </row>
    <row r="265" spans="1:4" x14ac:dyDescent="0.25">
      <c r="A265" s="90" t="s">
        <v>4</v>
      </c>
      <c r="B265" s="193" t="s">
        <v>333</v>
      </c>
      <c r="C265" s="97"/>
      <c r="D265" s="118">
        <f>+D266</f>
        <v>40000000</v>
      </c>
    </row>
    <row r="266" spans="1:4" ht="25.5" x14ac:dyDescent="0.25">
      <c r="A266" s="25" t="s">
        <v>6</v>
      </c>
      <c r="B266" s="194" t="s">
        <v>334</v>
      </c>
      <c r="C266" s="31" t="s">
        <v>19</v>
      </c>
      <c r="D266" s="124">
        <v>40000000</v>
      </c>
    </row>
    <row r="267" spans="1:4" ht="15" customHeight="1" x14ac:dyDescent="0.25">
      <c r="A267" s="54" t="s">
        <v>2</v>
      </c>
      <c r="B267" s="195" t="s">
        <v>335</v>
      </c>
      <c r="C267" s="131"/>
      <c r="D267" s="132">
        <f>+D268</f>
        <v>210000000</v>
      </c>
    </row>
    <row r="268" spans="1:4" x14ac:dyDescent="0.25">
      <c r="A268" s="77" t="s">
        <v>7</v>
      </c>
      <c r="B268" s="196" t="s">
        <v>336</v>
      </c>
      <c r="C268" s="133"/>
      <c r="D268" s="134">
        <f>+D269+D271+D273+D276</f>
        <v>210000000</v>
      </c>
    </row>
    <row r="269" spans="1:4" x14ac:dyDescent="0.25">
      <c r="A269" s="90" t="s">
        <v>4</v>
      </c>
      <c r="B269" s="197" t="s">
        <v>337</v>
      </c>
      <c r="C269" s="97"/>
      <c r="D269" s="118">
        <f>+D270</f>
        <v>10000000</v>
      </c>
    </row>
    <row r="270" spans="1:4" ht="25.5" x14ac:dyDescent="0.25">
      <c r="A270" s="25" t="s">
        <v>6</v>
      </c>
      <c r="B270" s="198" t="s">
        <v>338</v>
      </c>
      <c r="C270" s="31" t="s">
        <v>19</v>
      </c>
      <c r="D270" s="124">
        <v>10000000</v>
      </c>
    </row>
    <row r="271" spans="1:4" x14ac:dyDescent="0.25">
      <c r="A271" s="90" t="s">
        <v>4</v>
      </c>
      <c r="B271" s="193" t="s">
        <v>339</v>
      </c>
      <c r="C271" s="97"/>
      <c r="D271" s="118">
        <f>+D272</f>
        <v>25000000</v>
      </c>
    </row>
    <row r="272" spans="1:4" ht="25.5" x14ac:dyDescent="0.25">
      <c r="A272" s="25" t="s">
        <v>6</v>
      </c>
      <c r="B272" s="198" t="s">
        <v>340</v>
      </c>
      <c r="C272" s="31" t="s">
        <v>19</v>
      </c>
      <c r="D272" s="124">
        <v>25000000</v>
      </c>
    </row>
    <row r="273" spans="1:4" x14ac:dyDescent="0.25">
      <c r="A273" s="90" t="s">
        <v>4</v>
      </c>
      <c r="B273" s="186" t="s">
        <v>341</v>
      </c>
      <c r="C273" s="97"/>
      <c r="D273" s="118">
        <f>SUM(D274:D275)</f>
        <v>155000000</v>
      </c>
    </row>
    <row r="274" spans="1:4" ht="25.5" x14ac:dyDescent="0.25">
      <c r="A274" s="25" t="s">
        <v>6</v>
      </c>
      <c r="B274" s="198" t="s">
        <v>342</v>
      </c>
      <c r="C274" s="31" t="s">
        <v>19</v>
      </c>
      <c r="D274" s="124">
        <v>55000000</v>
      </c>
    </row>
    <row r="275" spans="1:4" ht="38.25" x14ac:dyDescent="0.25">
      <c r="A275" s="25" t="s">
        <v>6</v>
      </c>
      <c r="B275" s="198" t="s">
        <v>343</v>
      </c>
      <c r="C275" s="31" t="s">
        <v>19</v>
      </c>
      <c r="D275" s="124">
        <v>100000000</v>
      </c>
    </row>
    <row r="276" spans="1:4" x14ac:dyDescent="0.25">
      <c r="A276" s="90" t="s">
        <v>4</v>
      </c>
      <c r="B276" s="199" t="s">
        <v>344</v>
      </c>
      <c r="C276" s="97"/>
      <c r="D276" s="118">
        <f>+D277</f>
        <v>20000000</v>
      </c>
    </row>
    <row r="277" spans="1:4" ht="25.5" x14ac:dyDescent="0.25">
      <c r="A277" s="25" t="s">
        <v>6</v>
      </c>
      <c r="B277" s="198" t="s">
        <v>345</v>
      </c>
      <c r="C277" s="31" t="s">
        <v>19</v>
      </c>
      <c r="D277" s="124">
        <v>20000000</v>
      </c>
    </row>
    <row r="278" spans="1:4" x14ac:dyDescent="0.25">
      <c r="A278" s="54" t="s">
        <v>2</v>
      </c>
      <c r="B278" s="184" t="s">
        <v>346</v>
      </c>
      <c r="C278" s="56"/>
      <c r="D278" s="116">
        <f>+D279+D282+D285+D288+D291+D294+D297+D300</f>
        <v>877175227</v>
      </c>
    </row>
    <row r="279" spans="1:4" x14ac:dyDescent="0.25">
      <c r="A279" s="77" t="s">
        <v>7</v>
      </c>
      <c r="B279" s="200" t="s">
        <v>347</v>
      </c>
      <c r="C279" s="81"/>
      <c r="D279" s="117">
        <f>+D280</f>
        <v>100000000</v>
      </c>
    </row>
    <row r="280" spans="1:4" x14ac:dyDescent="0.25">
      <c r="A280" s="90" t="s">
        <v>4</v>
      </c>
      <c r="B280" s="197" t="s">
        <v>348</v>
      </c>
      <c r="C280" s="97"/>
      <c r="D280" s="118">
        <f>+D281</f>
        <v>100000000</v>
      </c>
    </row>
    <row r="281" spans="1:4" ht="38.25" x14ac:dyDescent="0.25">
      <c r="A281" s="25" t="s">
        <v>6</v>
      </c>
      <c r="B281" s="201" t="s">
        <v>349</v>
      </c>
      <c r="C281" s="31" t="s">
        <v>19</v>
      </c>
      <c r="D281" s="125">
        <v>100000000</v>
      </c>
    </row>
    <row r="282" spans="1:4" x14ac:dyDescent="0.25">
      <c r="A282" s="77" t="s">
        <v>7</v>
      </c>
      <c r="B282" s="202" t="s">
        <v>350</v>
      </c>
      <c r="C282" s="81"/>
      <c r="D282" s="117">
        <f>+D283</f>
        <v>50000000</v>
      </c>
    </row>
    <row r="283" spans="1:4" x14ac:dyDescent="0.25">
      <c r="A283" s="90" t="s">
        <v>4</v>
      </c>
      <c r="B283" s="193" t="s">
        <v>351</v>
      </c>
      <c r="C283" s="97"/>
      <c r="D283" s="118">
        <f>+D284</f>
        <v>50000000</v>
      </c>
    </row>
    <row r="284" spans="1:4" ht="25.5" x14ac:dyDescent="0.25">
      <c r="A284" s="25" t="s">
        <v>6</v>
      </c>
      <c r="B284" s="203" t="s">
        <v>352</v>
      </c>
      <c r="C284" s="31" t="s">
        <v>19</v>
      </c>
      <c r="D284" s="125">
        <v>50000000</v>
      </c>
    </row>
    <row r="285" spans="1:4" x14ac:dyDescent="0.25">
      <c r="A285" s="77" t="s">
        <v>7</v>
      </c>
      <c r="B285" s="202" t="s">
        <v>353</v>
      </c>
      <c r="C285" s="81"/>
      <c r="D285" s="117">
        <f>+D286</f>
        <v>120000000</v>
      </c>
    </row>
    <row r="286" spans="1:4" x14ac:dyDescent="0.25">
      <c r="A286" s="90" t="s">
        <v>4</v>
      </c>
      <c r="B286" s="193" t="str">
        <f>B285</f>
        <v>ASISTENCIA TÉCNICA AGROPECUARIA</v>
      </c>
      <c r="C286" s="97"/>
      <c r="D286" s="118">
        <f>+D287</f>
        <v>120000000</v>
      </c>
    </row>
    <row r="287" spans="1:4" ht="25.5" x14ac:dyDescent="0.25">
      <c r="A287" s="25" t="s">
        <v>6</v>
      </c>
      <c r="B287" s="201" t="s">
        <v>354</v>
      </c>
      <c r="C287" s="31" t="s">
        <v>19</v>
      </c>
      <c r="D287" s="125">
        <v>120000000</v>
      </c>
    </row>
    <row r="288" spans="1:4" x14ac:dyDescent="0.25">
      <c r="A288" s="77" t="s">
        <v>7</v>
      </c>
      <c r="B288" s="204" t="s">
        <v>355</v>
      </c>
      <c r="C288" s="81"/>
      <c r="D288" s="117">
        <f>+D289</f>
        <v>60839441</v>
      </c>
    </row>
    <row r="289" spans="1:4" x14ac:dyDescent="0.25">
      <c r="A289" s="90" t="s">
        <v>4</v>
      </c>
      <c r="B289" s="193" t="s">
        <v>356</v>
      </c>
      <c r="C289" s="97"/>
      <c r="D289" s="118">
        <f>+D290</f>
        <v>60839441</v>
      </c>
    </row>
    <row r="290" spans="1:4" ht="25.5" x14ac:dyDescent="0.25">
      <c r="A290" s="25" t="s">
        <v>6</v>
      </c>
      <c r="B290" s="198" t="s">
        <v>357</v>
      </c>
      <c r="C290" s="31" t="s">
        <v>19</v>
      </c>
      <c r="D290" s="125">
        <v>60839441</v>
      </c>
    </row>
    <row r="291" spans="1:4" x14ac:dyDescent="0.25">
      <c r="A291" s="77" t="s">
        <v>7</v>
      </c>
      <c r="B291" s="205" t="s">
        <v>358</v>
      </c>
      <c r="C291" s="81"/>
      <c r="D291" s="117">
        <f>+D292</f>
        <v>100000000</v>
      </c>
    </row>
    <row r="292" spans="1:4" x14ac:dyDescent="0.25">
      <c r="A292" s="90" t="s">
        <v>4</v>
      </c>
      <c r="B292" s="193" t="s">
        <v>359</v>
      </c>
      <c r="C292" s="97"/>
      <c r="D292" s="118">
        <f>+D293</f>
        <v>100000000</v>
      </c>
    </row>
    <row r="293" spans="1:4" ht="25.5" x14ac:dyDescent="0.25">
      <c r="A293" s="25" t="s">
        <v>6</v>
      </c>
      <c r="B293" s="198" t="s">
        <v>360</v>
      </c>
      <c r="C293" s="31" t="s">
        <v>19</v>
      </c>
      <c r="D293" s="125">
        <v>100000000</v>
      </c>
    </row>
    <row r="294" spans="1:4" x14ac:dyDescent="0.25">
      <c r="A294" s="77" t="s">
        <v>7</v>
      </c>
      <c r="B294" s="206" t="s">
        <v>364</v>
      </c>
      <c r="C294" s="81"/>
      <c r="D294" s="117">
        <f>+D295</f>
        <v>50000000</v>
      </c>
    </row>
    <row r="295" spans="1:4" x14ac:dyDescent="0.25">
      <c r="A295" s="90" t="s">
        <v>4</v>
      </c>
      <c r="B295" s="199" t="s">
        <v>365</v>
      </c>
      <c r="C295" s="97"/>
      <c r="D295" s="118">
        <f>+D296</f>
        <v>50000000</v>
      </c>
    </row>
    <row r="296" spans="1:4" ht="38.25" x14ac:dyDescent="0.25">
      <c r="A296" s="25" t="s">
        <v>6</v>
      </c>
      <c r="B296" s="203" t="s">
        <v>366</v>
      </c>
      <c r="C296" s="31" t="s">
        <v>19</v>
      </c>
      <c r="D296" s="125">
        <v>50000000</v>
      </c>
    </row>
    <row r="297" spans="1:4" x14ac:dyDescent="0.25">
      <c r="A297" s="77" t="s">
        <v>7</v>
      </c>
      <c r="B297" s="207" t="s">
        <v>319</v>
      </c>
      <c r="C297" s="81"/>
      <c r="D297" s="117">
        <f>+D298</f>
        <v>346316634</v>
      </c>
    </row>
    <row r="298" spans="1:4" x14ac:dyDescent="0.25">
      <c r="A298" s="90" t="s">
        <v>4</v>
      </c>
      <c r="B298" s="193" t="s">
        <v>367</v>
      </c>
      <c r="C298" s="97"/>
      <c r="D298" s="118">
        <f>+D299</f>
        <v>346316634</v>
      </c>
    </row>
    <row r="299" spans="1:4" ht="25.5" x14ac:dyDescent="0.25">
      <c r="A299" s="25" t="s">
        <v>6</v>
      </c>
      <c r="B299" s="198" t="s">
        <v>368</v>
      </c>
      <c r="C299" s="61" t="s">
        <v>372</v>
      </c>
      <c r="D299" s="125">
        <v>346316634</v>
      </c>
    </row>
    <row r="300" spans="1:4" x14ac:dyDescent="0.25">
      <c r="A300" s="77" t="s">
        <v>7</v>
      </c>
      <c r="B300" s="185" t="s">
        <v>361</v>
      </c>
      <c r="C300" s="81"/>
      <c r="D300" s="117">
        <f>+D301+D303</f>
        <v>50019152</v>
      </c>
    </row>
    <row r="301" spans="1:4" x14ac:dyDescent="0.25">
      <c r="A301" s="90" t="s">
        <v>4</v>
      </c>
      <c r="B301" s="193" t="s">
        <v>362</v>
      </c>
      <c r="C301" s="97"/>
      <c r="D301" s="118">
        <f>+D302</f>
        <v>40000000</v>
      </c>
    </row>
    <row r="302" spans="1:4" ht="25.5" x14ac:dyDescent="0.25">
      <c r="A302" s="25" t="s">
        <v>6</v>
      </c>
      <c r="B302" s="198" t="s">
        <v>363</v>
      </c>
      <c r="C302" s="31" t="s">
        <v>19</v>
      </c>
      <c r="D302" s="125">
        <v>40000000</v>
      </c>
    </row>
    <row r="303" spans="1:4" x14ac:dyDescent="0.25">
      <c r="A303" s="90" t="s">
        <v>4</v>
      </c>
      <c r="B303" s="199" t="s">
        <v>369</v>
      </c>
      <c r="C303" s="97"/>
      <c r="D303" s="118">
        <f>+D304</f>
        <v>10019152</v>
      </c>
    </row>
    <row r="304" spans="1:4" ht="25.5" x14ac:dyDescent="0.25">
      <c r="A304" s="25" t="s">
        <v>6</v>
      </c>
      <c r="B304" s="203" t="s">
        <v>370</v>
      </c>
      <c r="C304" s="61" t="s">
        <v>19</v>
      </c>
      <c r="D304" s="125">
        <v>10019152</v>
      </c>
    </row>
    <row r="305" spans="1:6" x14ac:dyDescent="0.25">
      <c r="A305" s="127" t="s">
        <v>0</v>
      </c>
      <c r="B305" s="183" t="s">
        <v>373</v>
      </c>
      <c r="C305" s="71"/>
      <c r="D305" s="128">
        <f>+D306+D310</f>
        <v>701013680</v>
      </c>
      <c r="E305" t="s">
        <v>238</v>
      </c>
    </row>
    <row r="306" spans="1:6" x14ac:dyDescent="0.25">
      <c r="A306" s="54" t="s">
        <v>2</v>
      </c>
      <c r="B306" s="184" t="s">
        <v>241</v>
      </c>
      <c r="C306" s="56"/>
      <c r="D306" s="116">
        <f>+D307</f>
        <v>413382947</v>
      </c>
    </row>
    <row r="307" spans="1:6" x14ac:dyDescent="0.25">
      <c r="A307" s="77" t="s">
        <v>7</v>
      </c>
      <c r="B307" s="185" t="s">
        <v>242</v>
      </c>
      <c r="C307" s="81"/>
      <c r="D307" s="117">
        <f>+D308</f>
        <v>413382947</v>
      </c>
    </row>
    <row r="308" spans="1:6" x14ac:dyDescent="0.25">
      <c r="A308" s="90" t="s">
        <v>4</v>
      </c>
      <c r="B308" s="186" t="s">
        <v>374</v>
      </c>
      <c r="C308" s="97"/>
      <c r="D308" s="118">
        <f>SUM(D309)</f>
        <v>413382947</v>
      </c>
      <c r="E308" t="s">
        <v>238</v>
      </c>
    </row>
    <row r="309" spans="1:6" ht="45" customHeight="1" x14ac:dyDescent="0.25">
      <c r="A309" s="1" t="s">
        <v>6</v>
      </c>
      <c r="B309" s="177" t="s">
        <v>243</v>
      </c>
      <c r="C309" s="12" t="s">
        <v>244</v>
      </c>
      <c r="D309" s="51">
        <v>413382947</v>
      </c>
      <c r="F309" s="3">
        <f>SUM(D309:E309)</f>
        <v>413382947</v>
      </c>
    </row>
    <row r="310" spans="1:6" x14ac:dyDescent="0.25">
      <c r="A310" s="54" t="s">
        <v>2</v>
      </c>
      <c r="B310" s="184" t="s">
        <v>239</v>
      </c>
      <c r="C310" s="56"/>
      <c r="D310" s="116">
        <f>+D311</f>
        <v>287630733</v>
      </c>
    </row>
    <row r="311" spans="1:6" x14ac:dyDescent="0.25">
      <c r="A311" s="77" t="s">
        <v>7</v>
      </c>
      <c r="B311" s="185" t="s">
        <v>240</v>
      </c>
      <c r="C311" s="81"/>
      <c r="D311" s="117">
        <f>+D312+D316</f>
        <v>287630733</v>
      </c>
    </row>
    <row r="312" spans="1:6" x14ac:dyDescent="0.25">
      <c r="A312" s="90" t="s">
        <v>4</v>
      </c>
      <c r="B312" s="186" t="s">
        <v>245</v>
      </c>
      <c r="C312" s="97"/>
      <c r="D312" s="118">
        <f>SUM(D313:D315)</f>
        <v>136135000</v>
      </c>
    </row>
    <row r="313" spans="1:6" ht="30" customHeight="1" x14ac:dyDescent="0.25">
      <c r="A313" s="35" t="s">
        <v>6</v>
      </c>
      <c r="B313" s="177" t="s">
        <v>246</v>
      </c>
      <c r="C313" s="31" t="s">
        <v>249</v>
      </c>
      <c r="D313" s="51">
        <v>30000000</v>
      </c>
    </row>
    <row r="314" spans="1:6" ht="30" customHeight="1" x14ac:dyDescent="0.25">
      <c r="A314" s="26"/>
      <c r="B314" s="177" t="s">
        <v>247</v>
      </c>
      <c r="C314" s="31" t="s">
        <v>249</v>
      </c>
      <c r="D314" s="51">
        <v>86135000</v>
      </c>
    </row>
    <row r="315" spans="1:6" ht="30" customHeight="1" x14ac:dyDescent="0.25">
      <c r="A315" s="26"/>
      <c r="B315" s="177" t="s">
        <v>248</v>
      </c>
      <c r="C315" s="31" t="s">
        <v>249</v>
      </c>
      <c r="D315" s="51">
        <v>20000000</v>
      </c>
    </row>
    <row r="316" spans="1:6" ht="30" customHeight="1" x14ac:dyDescent="0.25">
      <c r="A316" s="90" t="s">
        <v>4</v>
      </c>
      <c r="B316" s="186" t="s">
        <v>250</v>
      </c>
      <c r="C316" s="97"/>
      <c r="D316" s="118">
        <f>SUM(D317:D319)</f>
        <v>151495733</v>
      </c>
    </row>
    <row r="317" spans="1:6" ht="30" customHeight="1" x14ac:dyDescent="0.25">
      <c r="A317" s="24" t="s">
        <v>6</v>
      </c>
      <c r="B317" s="177" t="s">
        <v>251</v>
      </c>
      <c r="C317" s="12" t="s">
        <v>254</v>
      </c>
      <c r="D317" s="51">
        <v>96495733</v>
      </c>
    </row>
    <row r="318" spans="1:6" ht="30" customHeight="1" x14ac:dyDescent="0.25">
      <c r="A318" s="24"/>
      <c r="B318" s="177" t="s">
        <v>252</v>
      </c>
      <c r="C318" s="12" t="s">
        <v>249</v>
      </c>
      <c r="D318" s="51">
        <v>20000000</v>
      </c>
    </row>
    <row r="319" spans="1:6" ht="30" customHeight="1" x14ac:dyDescent="0.25">
      <c r="A319" s="24"/>
      <c r="B319" s="177" t="s">
        <v>253</v>
      </c>
      <c r="C319" s="12" t="s">
        <v>255</v>
      </c>
      <c r="D319" s="51">
        <v>35000000</v>
      </c>
      <c r="F319" s="3">
        <f>SUM(D313:D319)</f>
        <v>439126466</v>
      </c>
    </row>
    <row r="320" spans="1:6" x14ac:dyDescent="0.25">
      <c r="A320" s="127" t="s">
        <v>0</v>
      </c>
      <c r="B320" s="183" t="s">
        <v>256</v>
      </c>
      <c r="C320" s="71"/>
      <c r="D320" s="128">
        <f>+D321+D345+D360+D364</f>
        <v>7807248055.1000004</v>
      </c>
    </row>
    <row r="321" spans="1:4" x14ac:dyDescent="0.25">
      <c r="A321" s="54" t="s">
        <v>2</v>
      </c>
      <c r="B321" s="184" t="s">
        <v>257</v>
      </c>
      <c r="C321" s="56"/>
      <c r="D321" s="116">
        <f>+D322+D330+D333+D339+D342</f>
        <v>2188659940</v>
      </c>
    </row>
    <row r="322" spans="1:4" ht="30" customHeight="1" x14ac:dyDescent="0.25">
      <c r="A322" s="77" t="s">
        <v>7</v>
      </c>
      <c r="B322" s="185" t="s">
        <v>258</v>
      </c>
      <c r="C322" s="81"/>
      <c r="D322" s="117">
        <f>+D323+D327</f>
        <v>1397664654</v>
      </c>
    </row>
    <row r="323" spans="1:4" ht="30" customHeight="1" x14ac:dyDescent="0.25">
      <c r="A323" s="90" t="s">
        <v>4</v>
      </c>
      <c r="B323" s="186" t="s">
        <v>259</v>
      </c>
      <c r="C323" s="97"/>
      <c r="D323" s="118">
        <f>SUM(D324:D326)</f>
        <v>1297664654</v>
      </c>
    </row>
    <row r="324" spans="1:4" ht="21" customHeight="1" x14ac:dyDescent="0.25">
      <c r="A324" s="18" t="s">
        <v>6</v>
      </c>
      <c r="B324" s="187" t="s">
        <v>260</v>
      </c>
      <c r="C324" s="31" t="s">
        <v>261</v>
      </c>
      <c r="D324" s="51">
        <v>373832327</v>
      </c>
    </row>
    <row r="325" spans="1:4" ht="21.75" customHeight="1" x14ac:dyDescent="0.25">
      <c r="A325" s="21"/>
      <c r="B325" s="187"/>
      <c r="C325" s="12" t="s">
        <v>262</v>
      </c>
      <c r="D325" s="51">
        <v>23832327</v>
      </c>
    </row>
    <row r="326" spans="1:4" x14ac:dyDescent="0.25">
      <c r="A326" s="17"/>
      <c r="B326" s="177" t="s">
        <v>263</v>
      </c>
      <c r="C326" s="31" t="s">
        <v>261</v>
      </c>
      <c r="D326" s="51">
        <v>900000000</v>
      </c>
    </row>
    <row r="327" spans="1:4" ht="30" customHeight="1" x14ac:dyDescent="0.25">
      <c r="A327" s="95" t="s">
        <v>4</v>
      </c>
      <c r="B327" s="186" t="s">
        <v>264</v>
      </c>
      <c r="C327" s="97"/>
      <c r="D327" s="118">
        <f>SUM(D328:D329)</f>
        <v>100000000</v>
      </c>
    </row>
    <row r="328" spans="1:4" x14ac:dyDescent="0.25">
      <c r="A328" s="18" t="s">
        <v>6</v>
      </c>
      <c r="B328" s="177" t="s">
        <v>265</v>
      </c>
      <c r="C328" s="29" t="s">
        <v>261</v>
      </c>
      <c r="D328" s="51">
        <v>50000000</v>
      </c>
    </row>
    <row r="329" spans="1:4" x14ac:dyDescent="0.25">
      <c r="A329" s="17"/>
      <c r="B329" s="177" t="s">
        <v>266</v>
      </c>
      <c r="C329" s="29" t="s">
        <v>261</v>
      </c>
      <c r="D329" s="51">
        <v>50000000</v>
      </c>
    </row>
    <row r="330" spans="1:4" x14ac:dyDescent="0.25">
      <c r="A330" s="77" t="s">
        <v>7</v>
      </c>
      <c r="B330" s="185" t="s">
        <v>267</v>
      </c>
      <c r="C330" s="81"/>
      <c r="D330" s="117">
        <f>+D331</f>
        <v>490155845</v>
      </c>
    </row>
    <row r="331" spans="1:4" x14ac:dyDescent="0.25">
      <c r="A331" s="90" t="s">
        <v>4</v>
      </c>
      <c r="B331" s="186" t="s">
        <v>267</v>
      </c>
      <c r="C331" s="97"/>
      <c r="D331" s="118">
        <f>+D332</f>
        <v>490155845</v>
      </c>
    </row>
    <row r="332" spans="1:4" x14ac:dyDescent="0.25">
      <c r="A332" s="1" t="s">
        <v>6</v>
      </c>
      <c r="B332" s="177" t="s">
        <v>268</v>
      </c>
      <c r="C332" s="31" t="s">
        <v>261</v>
      </c>
      <c r="D332" s="51">
        <v>490155845</v>
      </c>
    </row>
    <row r="333" spans="1:4" ht="30" customHeight="1" x14ac:dyDescent="0.25">
      <c r="A333" s="77" t="s">
        <v>7</v>
      </c>
      <c r="B333" s="185" t="s">
        <v>269</v>
      </c>
      <c r="C333" s="81"/>
      <c r="D333" s="117">
        <f>+D334+D336</f>
        <v>100839441</v>
      </c>
    </row>
    <row r="334" spans="1:4" x14ac:dyDescent="0.25">
      <c r="A334" s="90" t="s">
        <v>4</v>
      </c>
      <c r="B334" s="186" t="s">
        <v>270</v>
      </c>
      <c r="C334" s="97"/>
      <c r="D334" s="118">
        <f>SUM(D335)</f>
        <v>30000000</v>
      </c>
    </row>
    <row r="335" spans="1:4" x14ac:dyDescent="0.25">
      <c r="A335" s="25" t="s">
        <v>6</v>
      </c>
      <c r="B335" s="177" t="s">
        <v>271</v>
      </c>
      <c r="C335" s="31" t="s">
        <v>261</v>
      </c>
      <c r="D335" s="51">
        <v>30000000</v>
      </c>
    </row>
    <row r="336" spans="1:4" x14ac:dyDescent="0.25">
      <c r="A336" s="90" t="s">
        <v>4</v>
      </c>
      <c r="B336" s="186" t="s">
        <v>272</v>
      </c>
      <c r="C336" s="97"/>
      <c r="D336" s="118">
        <f>SUM(D337:D338)</f>
        <v>70839441</v>
      </c>
    </row>
    <row r="337" spans="1:6" x14ac:dyDescent="0.25">
      <c r="A337" s="18" t="s">
        <v>6</v>
      </c>
      <c r="B337" s="187" t="s">
        <v>273</v>
      </c>
      <c r="C337" s="31" t="s">
        <v>19</v>
      </c>
      <c r="D337" s="51">
        <v>50839441</v>
      </c>
    </row>
    <row r="338" spans="1:6" x14ac:dyDescent="0.25">
      <c r="A338" s="17"/>
      <c r="B338" s="187"/>
      <c r="C338" s="31" t="s">
        <v>261</v>
      </c>
      <c r="D338" s="51">
        <v>20000000</v>
      </c>
    </row>
    <row r="339" spans="1:6" ht="30" customHeight="1" x14ac:dyDescent="0.25">
      <c r="A339" s="77" t="s">
        <v>7</v>
      </c>
      <c r="B339" s="185" t="s">
        <v>274</v>
      </c>
      <c r="C339" s="81"/>
      <c r="D339" s="117">
        <f>+D340</f>
        <v>100000000</v>
      </c>
    </row>
    <row r="340" spans="1:6" x14ac:dyDescent="0.25">
      <c r="A340" s="90" t="s">
        <v>4</v>
      </c>
      <c r="B340" s="186" t="s">
        <v>275</v>
      </c>
      <c r="C340" s="97"/>
      <c r="D340" s="118">
        <f>+D341</f>
        <v>100000000</v>
      </c>
    </row>
    <row r="341" spans="1:6" ht="30" customHeight="1" x14ac:dyDescent="0.25">
      <c r="A341" s="25" t="s">
        <v>6</v>
      </c>
      <c r="B341" s="177" t="s">
        <v>276</v>
      </c>
      <c r="C341" s="31" t="s">
        <v>19</v>
      </c>
      <c r="D341" s="51">
        <v>100000000</v>
      </c>
    </row>
    <row r="342" spans="1:6" x14ac:dyDescent="0.25">
      <c r="A342" s="77" t="s">
        <v>7</v>
      </c>
      <c r="B342" s="185" t="s">
        <v>277</v>
      </c>
      <c r="C342" s="81"/>
      <c r="D342" s="117">
        <f>+D343</f>
        <v>100000000</v>
      </c>
    </row>
    <row r="343" spans="1:6" x14ac:dyDescent="0.25">
      <c r="A343" s="90" t="s">
        <v>4</v>
      </c>
      <c r="B343" s="186" t="s">
        <v>277</v>
      </c>
      <c r="C343" s="97"/>
      <c r="D343" s="118">
        <f>+D344</f>
        <v>100000000</v>
      </c>
    </row>
    <row r="344" spans="1:6" x14ac:dyDescent="0.25">
      <c r="A344" s="25" t="s">
        <v>6</v>
      </c>
      <c r="B344" s="177" t="s">
        <v>278</v>
      </c>
      <c r="C344" s="31" t="s">
        <v>19</v>
      </c>
      <c r="D344" s="51">
        <v>100000000</v>
      </c>
      <c r="F344" s="3">
        <f>SUM(D324:D344)</f>
        <v>3870650512</v>
      </c>
    </row>
    <row r="345" spans="1:6" x14ac:dyDescent="0.25">
      <c r="A345" s="54" t="s">
        <v>2</v>
      </c>
      <c r="B345" s="184" t="s">
        <v>279</v>
      </c>
      <c r="C345" s="56"/>
      <c r="D345" s="116">
        <f>+D346+D351</f>
        <v>4151539631.5999999</v>
      </c>
    </row>
    <row r="346" spans="1:6" x14ac:dyDescent="0.25">
      <c r="A346" s="77" t="s">
        <v>7</v>
      </c>
      <c r="B346" s="185" t="s">
        <v>280</v>
      </c>
      <c r="C346" s="81"/>
      <c r="D346" s="117">
        <f>+D347</f>
        <v>263243191</v>
      </c>
    </row>
    <row r="347" spans="1:6" x14ac:dyDescent="0.25">
      <c r="A347" s="90" t="s">
        <v>4</v>
      </c>
      <c r="B347" s="186" t="s">
        <v>281</v>
      </c>
      <c r="C347" s="97"/>
      <c r="D347" s="118">
        <f>SUM(D348:D350)</f>
        <v>263243191</v>
      </c>
    </row>
    <row r="348" spans="1:6" x14ac:dyDescent="0.25">
      <c r="A348" s="16" t="s">
        <v>6</v>
      </c>
      <c r="B348" s="189" t="s">
        <v>282</v>
      </c>
      <c r="C348" s="31" t="s">
        <v>19</v>
      </c>
      <c r="D348" s="51">
        <v>89980848</v>
      </c>
    </row>
    <row r="349" spans="1:6" ht="30" x14ac:dyDescent="0.25">
      <c r="A349" s="27"/>
      <c r="B349" s="208"/>
      <c r="C349" s="31" t="s">
        <v>382</v>
      </c>
      <c r="D349" s="51">
        <v>10019152</v>
      </c>
    </row>
    <row r="350" spans="1:6" x14ac:dyDescent="0.25">
      <c r="A350" s="22"/>
      <c r="B350" s="190"/>
      <c r="C350" s="31" t="s">
        <v>292</v>
      </c>
      <c r="D350" s="51">
        <v>163243191</v>
      </c>
    </row>
    <row r="351" spans="1:6" x14ac:dyDescent="0.25">
      <c r="A351" s="77" t="s">
        <v>7</v>
      </c>
      <c r="B351" s="185" t="s">
        <v>283</v>
      </c>
      <c r="C351" s="81"/>
      <c r="D351" s="117">
        <f>+D352+D355</f>
        <v>3888296440.5999999</v>
      </c>
    </row>
    <row r="352" spans="1:6" x14ac:dyDescent="0.25">
      <c r="A352" s="90" t="s">
        <v>4</v>
      </c>
      <c r="B352" s="186" t="s">
        <v>284</v>
      </c>
      <c r="C352" s="97"/>
      <c r="D352" s="118">
        <f>SUM(D353:D354)</f>
        <v>2100000000</v>
      </c>
    </row>
    <row r="353" spans="1:6" x14ac:dyDescent="0.25">
      <c r="A353" s="8" t="s">
        <v>6</v>
      </c>
      <c r="B353" s="177" t="s">
        <v>285</v>
      </c>
      <c r="C353" s="12" t="s">
        <v>286</v>
      </c>
      <c r="D353" s="51">
        <v>1500000000</v>
      </c>
    </row>
    <row r="354" spans="1:6" x14ac:dyDescent="0.25">
      <c r="A354" s="19"/>
      <c r="B354" s="177" t="s">
        <v>287</v>
      </c>
      <c r="C354" s="12" t="s">
        <v>286</v>
      </c>
      <c r="D354" s="51">
        <v>600000000</v>
      </c>
    </row>
    <row r="355" spans="1:6" ht="30" customHeight="1" x14ac:dyDescent="0.25">
      <c r="A355" s="90" t="s">
        <v>4</v>
      </c>
      <c r="B355" s="186" t="s">
        <v>288</v>
      </c>
      <c r="C355" s="97"/>
      <c r="D355" s="118">
        <f>SUM(D356:D359)</f>
        <v>1788296440.5999999</v>
      </c>
    </row>
    <row r="356" spans="1:6" ht="30" customHeight="1" x14ac:dyDescent="0.25">
      <c r="A356" s="24" t="s">
        <v>6</v>
      </c>
      <c r="B356" s="187" t="s">
        <v>289</v>
      </c>
      <c r="C356" s="12" t="s">
        <v>286</v>
      </c>
      <c r="D356" s="51">
        <v>1000000000</v>
      </c>
    </row>
    <row r="357" spans="1:6" ht="30" customHeight="1" x14ac:dyDescent="0.25">
      <c r="A357" s="24"/>
      <c r="B357" s="187"/>
      <c r="C357" s="12" t="s">
        <v>290</v>
      </c>
      <c r="D357" s="51">
        <v>32648638.199999999</v>
      </c>
    </row>
    <row r="358" spans="1:6" ht="30" customHeight="1" x14ac:dyDescent="0.25">
      <c r="A358" s="24"/>
      <c r="B358" s="187"/>
      <c r="C358" s="39" t="s">
        <v>67</v>
      </c>
      <c r="D358" s="126">
        <v>2003830.4</v>
      </c>
    </row>
    <row r="359" spans="1:6" x14ac:dyDescent="0.25">
      <c r="A359" s="24"/>
      <c r="B359" s="177" t="s">
        <v>291</v>
      </c>
      <c r="C359" s="12" t="s">
        <v>286</v>
      </c>
      <c r="D359" s="51">
        <v>753643972</v>
      </c>
      <c r="F359" s="3">
        <f>SUM(D348:D359)</f>
        <v>11928132512.800001</v>
      </c>
    </row>
    <row r="360" spans="1:6" x14ac:dyDescent="0.25">
      <c r="A360" s="54" t="s">
        <v>2</v>
      </c>
      <c r="B360" s="184" t="s">
        <v>293</v>
      </c>
      <c r="C360" s="56"/>
      <c r="D360" s="116">
        <f>+D361</f>
        <v>170000000</v>
      </c>
    </row>
    <row r="361" spans="1:6" x14ac:dyDescent="0.25">
      <c r="A361" s="77" t="s">
        <v>7</v>
      </c>
      <c r="B361" s="185" t="s">
        <v>294</v>
      </c>
      <c r="C361" s="81"/>
      <c r="D361" s="117">
        <f>+D362</f>
        <v>170000000</v>
      </c>
    </row>
    <row r="362" spans="1:6" x14ac:dyDescent="0.25">
      <c r="A362" s="90" t="s">
        <v>4</v>
      </c>
      <c r="B362" s="186" t="s">
        <v>295</v>
      </c>
      <c r="C362" s="97"/>
      <c r="D362" s="118">
        <f>+D363</f>
        <v>170000000</v>
      </c>
    </row>
    <row r="363" spans="1:6" ht="30" customHeight="1" x14ac:dyDescent="0.25">
      <c r="A363" s="1" t="s">
        <v>6</v>
      </c>
      <c r="B363" s="177" t="s">
        <v>296</v>
      </c>
      <c r="C363" s="31" t="s">
        <v>19</v>
      </c>
      <c r="D363" s="51">
        <v>170000000</v>
      </c>
      <c r="F363" s="3">
        <f>SUM(D363:E363)</f>
        <v>170000000</v>
      </c>
    </row>
    <row r="364" spans="1:6" x14ac:dyDescent="0.25">
      <c r="A364" s="54" t="s">
        <v>2</v>
      </c>
      <c r="B364" s="184" t="s">
        <v>297</v>
      </c>
      <c r="C364" s="56"/>
      <c r="D364" s="116">
        <f>+D365</f>
        <v>1297048483.5</v>
      </c>
    </row>
    <row r="365" spans="1:6" x14ac:dyDescent="0.25">
      <c r="A365" s="77" t="s">
        <v>7</v>
      </c>
      <c r="B365" s="185" t="s">
        <v>301</v>
      </c>
      <c r="C365" s="81"/>
      <c r="D365" s="117">
        <f>+D366+D368+D371+D373</f>
        <v>1297048483.5</v>
      </c>
    </row>
    <row r="366" spans="1:6" ht="30" customHeight="1" x14ac:dyDescent="0.25">
      <c r="A366" s="95" t="s">
        <v>4</v>
      </c>
      <c r="B366" s="186" t="s">
        <v>299</v>
      </c>
      <c r="C366" s="97"/>
      <c r="D366" s="118">
        <f>+D367</f>
        <v>581718592</v>
      </c>
    </row>
    <row r="367" spans="1:6" ht="30" customHeight="1" x14ac:dyDescent="0.25">
      <c r="A367" s="25" t="s">
        <v>6</v>
      </c>
      <c r="B367" s="177" t="s">
        <v>300</v>
      </c>
      <c r="C367" s="31" t="s">
        <v>40</v>
      </c>
      <c r="D367" s="51">
        <v>581718592</v>
      </c>
    </row>
    <row r="368" spans="1:6" x14ac:dyDescent="0.25">
      <c r="A368" s="95" t="s">
        <v>4</v>
      </c>
      <c r="B368" s="186" t="s">
        <v>302</v>
      </c>
      <c r="C368" s="97"/>
      <c r="D368" s="118">
        <f>+D369+D370</f>
        <v>86631171.5</v>
      </c>
    </row>
    <row r="369" spans="1:6" ht="30" customHeight="1" x14ac:dyDescent="0.25">
      <c r="A369" s="16" t="s">
        <v>6</v>
      </c>
      <c r="B369" s="187" t="s">
        <v>303</v>
      </c>
      <c r="C369" s="12" t="s">
        <v>304</v>
      </c>
      <c r="D369" s="51">
        <v>81621595.5</v>
      </c>
    </row>
    <row r="370" spans="1:6" ht="30" customHeight="1" x14ac:dyDescent="0.25">
      <c r="A370" s="22"/>
      <c r="B370" s="187"/>
      <c r="C370" s="12" t="s">
        <v>67</v>
      </c>
      <c r="D370" s="51">
        <v>5009576</v>
      </c>
    </row>
    <row r="371" spans="1:6" x14ac:dyDescent="0.25">
      <c r="A371" s="95" t="s">
        <v>4</v>
      </c>
      <c r="B371" s="186" t="s">
        <v>305</v>
      </c>
      <c r="C371" s="97"/>
      <c r="D371" s="118">
        <f>+D372</f>
        <v>608279000</v>
      </c>
    </row>
    <row r="372" spans="1:6" ht="45" customHeight="1" x14ac:dyDescent="0.25">
      <c r="A372" s="25" t="s">
        <v>6</v>
      </c>
      <c r="B372" s="177" t="s">
        <v>306</v>
      </c>
      <c r="C372" s="12" t="s">
        <v>298</v>
      </c>
      <c r="D372" s="51">
        <v>608279000</v>
      </c>
    </row>
    <row r="373" spans="1:6" x14ac:dyDescent="0.25">
      <c r="A373" s="95" t="s">
        <v>4</v>
      </c>
      <c r="B373" s="186" t="s">
        <v>307</v>
      </c>
      <c r="C373" s="97"/>
      <c r="D373" s="118">
        <f>+D374</f>
        <v>20419720</v>
      </c>
    </row>
    <row r="374" spans="1:6" x14ac:dyDescent="0.25">
      <c r="A374" s="25" t="s">
        <v>6</v>
      </c>
      <c r="B374" s="177" t="s">
        <v>308</v>
      </c>
      <c r="C374" s="12" t="s">
        <v>19</v>
      </c>
      <c r="D374" s="51">
        <v>20419720</v>
      </c>
      <c r="E374" s="49">
        <f>SUBTOTAL(9,D14:D374)</f>
        <v>1375658613874.0002</v>
      </c>
      <c r="F374" s="3"/>
    </row>
    <row r="376" spans="1:6" x14ac:dyDescent="0.25">
      <c r="D376" s="104">
        <f>SUM(D7:D374)</f>
        <v>1378715258956.0002</v>
      </c>
    </row>
    <row r="378" spans="1:6" x14ac:dyDescent="0.25">
      <c r="D378" s="104">
        <v>276123155693</v>
      </c>
    </row>
    <row r="379" spans="1:6" x14ac:dyDescent="0.25">
      <c r="D379" s="104">
        <f>+D376-D378</f>
        <v>1102592103263.0002</v>
      </c>
    </row>
  </sheetData>
  <autoFilter ref="A2:G37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tabSelected="1" topLeftCell="A25" workbookViewId="0">
      <selection activeCell="B10" sqref="B10"/>
    </sheetView>
  </sheetViews>
  <sheetFormatPr baseColWidth="10" defaultColWidth="10.85546875" defaultRowHeight="15" x14ac:dyDescent="0.25"/>
  <cols>
    <col min="1" max="1" width="19.28515625" style="228" customWidth="1"/>
    <col min="2" max="2" width="52.5703125" style="256" customWidth="1"/>
    <col min="3" max="3" width="23.5703125" style="257" customWidth="1"/>
    <col min="4" max="4" width="24.140625" style="258" customWidth="1"/>
    <col min="5" max="16384" width="10.85546875" style="228"/>
  </cols>
  <sheetData>
    <row r="1" spans="1:4" x14ac:dyDescent="0.25">
      <c r="A1" s="227" t="s">
        <v>388</v>
      </c>
      <c r="B1" s="227"/>
      <c r="C1" s="227"/>
      <c r="D1" s="227"/>
    </row>
    <row r="2" spans="1:4" x14ac:dyDescent="0.25">
      <c r="A2" s="227" t="s">
        <v>389</v>
      </c>
      <c r="B2" s="227"/>
      <c r="C2" s="227"/>
      <c r="D2" s="227"/>
    </row>
    <row r="3" spans="1:4" x14ac:dyDescent="0.25">
      <c r="A3" s="229" t="s">
        <v>387</v>
      </c>
      <c r="B3" s="229"/>
      <c r="C3" s="229"/>
      <c r="D3" s="229"/>
    </row>
    <row r="4" spans="1:4" x14ac:dyDescent="0.25">
      <c r="A4" s="229"/>
      <c r="B4" s="229"/>
      <c r="C4" s="229"/>
      <c r="D4" s="229"/>
    </row>
    <row r="5" spans="1:4" x14ac:dyDescent="0.25">
      <c r="A5" s="230" t="s">
        <v>12</v>
      </c>
      <c r="B5" s="231" t="s">
        <v>390</v>
      </c>
      <c r="C5" s="232" t="s">
        <v>10</v>
      </c>
      <c r="D5" s="233" t="s">
        <v>11</v>
      </c>
    </row>
    <row r="6" spans="1:4" x14ac:dyDescent="0.25">
      <c r="A6" s="230"/>
      <c r="B6" s="231"/>
      <c r="C6" s="232"/>
      <c r="D6" s="233">
        <f>+D7+D30+D312+D327+D258</f>
        <v>276123155693</v>
      </c>
    </row>
    <row r="7" spans="1:4" ht="23.25" customHeight="1" x14ac:dyDescent="0.25">
      <c r="A7" s="234" t="s">
        <v>0</v>
      </c>
      <c r="B7" s="235" t="s">
        <v>1</v>
      </c>
      <c r="C7" s="235"/>
      <c r="D7" s="236">
        <f>+D8+D15</f>
        <v>1410732480</v>
      </c>
    </row>
    <row r="8" spans="1:4" ht="14.45" x14ac:dyDescent="0.35">
      <c r="A8" s="234" t="s">
        <v>2</v>
      </c>
      <c r="B8" s="237" t="s">
        <v>3</v>
      </c>
      <c r="C8" s="237"/>
      <c r="D8" s="236">
        <f>+D9</f>
        <v>173262343</v>
      </c>
    </row>
    <row r="9" spans="1:4" x14ac:dyDescent="0.25">
      <c r="A9" s="234" t="s">
        <v>7</v>
      </c>
      <c r="B9" s="237" t="s">
        <v>5</v>
      </c>
      <c r="C9" s="237"/>
      <c r="D9" s="236">
        <f>+D10</f>
        <v>173262343</v>
      </c>
    </row>
    <row r="10" spans="1:4" ht="20.25" customHeight="1" x14ac:dyDescent="0.25">
      <c r="A10" s="234" t="s">
        <v>4</v>
      </c>
      <c r="B10" s="238" t="s">
        <v>8</v>
      </c>
      <c r="C10" s="238"/>
      <c r="D10" s="239">
        <f>SUM(D11:D14)</f>
        <v>173262343</v>
      </c>
    </row>
    <row r="11" spans="1:4" ht="54" customHeight="1" x14ac:dyDescent="0.25">
      <c r="A11" s="240" t="s">
        <v>6</v>
      </c>
      <c r="B11" s="241" t="s">
        <v>9</v>
      </c>
      <c r="C11" s="242" t="s">
        <v>65</v>
      </c>
      <c r="D11" s="213">
        <v>10019152</v>
      </c>
    </row>
    <row r="12" spans="1:4" ht="28.5" customHeight="1" x14ac:dyDescent="0.25">
      <c r="A12" s="240" t="s">
        <v>6</v>
      </c>
      <c r="B12" s="241"/>
      <c r="C12" s="242" t="s">
        <v>64</v>
      </c>
      <c r="D12" s="213">
        <v>120000000</v>
      </c>
    </row>
    <row r="13" spans="1:4" ht="45" customHeight="1" x14ac:dyDescent="0.25">
      <c r="A13" s="240" t="s">
        <v>6</v>
      </c>
      <c r="B13" s="212" t="s">
        <v>13</v>
      </c>
      <c r="C13" s="242" t="s">
        <v>64</v>
      </c>
      <c r="D13" s="213">
        <v>21621596</v>
      </c>
    </row>
    <row r="14" spans="1:4" ht="30" customHeight="1" x14ac:dyDescent="0.25">
      <c r="A14" s="240" t="s">
        <v>6</v>
      </c>
      <c r="B14" s="212" t="s">
        <v>14</v>
      </c>
      <c r="C14" s="242" t="s">
        <v>64</v>
      </c>
      <c r="D14" s="213">
        <v>21621595</v>
      </c>
    </row>
    <row r="15" spans="1:4" x14ac:dyDescent="0.25">
      <c r="A15" s="234" t="s">
        <v>2</v>
      </c>
      <c r="B15" s="237" t="s">
        <v>15</v>
      </c>
      <c r="C15" s="237"/>
      <c r="D15" s="236">
        <f>+D16+D27</f>
        <v>1237470137</v>
      </c>
    </row>
    <row r="16" spans="1:4" x14ac:dyDescent="0.25">
      <c r="A16" s="234" t="s">
        <v>7</v>
      </c>
      <c r="B16" s="237" t="s">
        <v>16</v>
      </c>
      <c r="C16" s="237"/>
      <c r="D16" s="236">
        <f>+D17+D20+D22+D24</f>
        <v>1207470137</v>
      </c>
    </row>
    <row r="17" spans="1:4" ht="20.25" customHeight="1" x14ac:dyDescent="0.25">
      <c r="A17" s="234" t="s">
        <v>4</v>
      </c>
      <c r="B17" s="238" t="s">
        <v>17</v>
      </c>
      <c r="C17" s="238"/>
      <c r="D17" s="239">
        <f>SUM(D18:D19)</f>
        <v>468442465</v>
      </c>
    </row>
    <row r="18" spans="1:4" x14ac:dyDescent="0.25">
      <c r="A18" s="240" t="s">
        <v>6</v>
      </c>
      <c r="B18" s="212" t="s">
        <v>18</v>
      </c>
      <c r="C18" s="242" t="s">
        <v>19</v>
      </c>
      <c r="D18" s="213">
        <v>168442465</v>
      </c>
    </row>
    <row r="19" spans="1:4" x14ac:dyDescent="0.25">
      <c r="A19" s="240" t="s">
        <v>6</v>
      </c>
      <c r="B19" s="212" t="s">
        <v>20</v>
      </c>
      <c r="C19" s="242" t="s">
        <v>19</v>
      </c>
      <c r="D19" s="213">
        <v>300000000</v>
      </c>
    </row>
    <row r="20" spans="1:4" x14ac:dyDescent="0.25">
      <c r="A20" s="234" t="s">
        <v>4</v>
      </c>
      <c r="B20" s="243" t="s">
        <v>21</v>
      </c>
      <c r="C20" s="243"/>
      <c r="D20" s="244">
        <f>+D21</f>
        <v>100000000</v>
      </c>
    </row>
    <row r="21" spans="1:4" ht="27" customHeight="1" x14ac:dyDescent="0.25">
      <c r="A21" s="234" t="s">
        <v>6</v>
      </c>
      <c r="B21" s="212" t="s">
        <v>22</v>
      </c>
      <c r="C21" s="242" t="s">
        <v>19</v>
      </c>
      <c r="D21" s="119">
        <v>100000000</v>
      </c>
    </row>
    <row r="22" spans="1:4" x14ac:dyDescent="0.25">
      <c r="A22" s="234" t="s">
        <v>4</v>
      </c>
      <c r="B22" s="243" t="s">
        <v>23</v>
      </c>
      <c r="C22" s="243"/>
      <c r="D22" s="244">
        <f>+D23</f>
        <v>281259160</v>
      </c>
    </row>
    <row r="23" spans="1:4" ht="30.6" customHeight="1" x14ac:dyDescent="0.25">
      <c r="A23" s="234" t="s">
        <v>6</v>
      </c>
      <c r="B23" s="212" t="s">
        <v>24</v>
      </c>
      <c r="C23" s="242" t="s">
        <v>19</v>
      </c>
      <c r="D23" s="119">
        <v>281259160</v>
      </c>
    </row>
    <row r="24" spans="1:4" x14ac:dyDescent="0.25">
      <c r="A24" s="234" t="s">
        <v>4</v>
      </c>
      <c r="B24" s="243" t="s">
        <v>25</v>
      </c>
      <c r="C24" s="243"/>
      <c r="D24" s="244">
        <f>SUM(D25:D26)</f>
        <v>357768512</v>
      </c>
    </row>
    <row r="25" spans="1:4" ht="30" customHeight="1" x14ac:dyDescent="0.25">
      <c r="A25" s="240" t="s">
        <v>6</v>
      </c>
      <c r="B25" s="212" t="s">
        <v>26</v>
      </c>
      <c r="C25" s="242" t="s">
        <v>19</v>
      </c>
      <c r="D25" s="213">
        <v>307768512</v>
      </c>
    </row>
    <row r="26" spans="1:4" ht="30" customHeight="1" x14ac:dyDescent="0.25">
      <c r="A26" s="240" t="s">
        <v>6</v>
      </c>
      <c r="B26" s="212" t="s">
        <v>27</v>
      </c>
      <c r="C26" s="242" t="s">
        <v>19</v>
      </c>
      <c r="D26" s="213">
        <v>50000000</v>
      </c>
    </row>
    <row r="27" spans="1:4" x14ac:dyDescent="0.25">
      <c r="A27" s="234" t="s">
        <v>7</v>
      </c>
      <c r="B27" s="237" t="s">
        <v>385</v>
      </c>
      <c r="C27" s="237"/>
      <c r="D27" s="236">
        <f>+D28</f>
        <v>30000000</v>
      </c>
    </row>
    <row r="28" spans="1:4" ht="20.25" customHeight="1" x14ac:dyDescent="0.25">
      <c r="A28" s="234" t="s">
        <v>4</v>
      </c>
      <c r="B28" s="238" t="s">
        <v>386</v>
      </c>
      <c r="C28" s="238"/>
      <c r="D28" s="239">
        <f>+D29</f>
        <v>30000000</v>
      </c>
    </row>
    <row r="29" spans="1:4" ht="24" x14ac:dyDescent="0.25">
      <c r="A29" s="240" t="s">
        <v>6</v>
      </c>
      <c r="B29" s="212" t="s">
        <v>386</v>
      </c>
      <c r="C29" s="242" t="s">
        <v>19</v>
      </c>
      <c r="D29" s="213">
        <v>30000000</v>
      </c>
    </row>
    <row r="30" spans="1:4" ht="30" customHeight="1" x14ac:dyDescent="0.25">
      <c r="A30" s="234" t="s">
        <v>0</v>
      </c>
      <c r="B30" s="212" t="s">
        <v>28</v>
      </c>
      <c r="C30" s="214"/>
      <c r="D30" s="213">
        <f>+D31+D44+D69+D162+D196+D204+D226</f>
        <v>264786986250.89999</v>
      </c>
    </row>
    <row r="31" spans="1:4" ht="18.75" customHeight="1" x14ac:dyDescent="0.25">
      <c r="A31" s="234" t="s">
        <v>2</v>
      </c>
      <c r="B31" s="212" t="s">
        <v>29</v>
      </c>
      <c r="C31" s="214"/>
      <c r="D31" s="213">
        <f>+D32+D36+D39</f>
        <v>1130000000</v>
      </c>
    </row>
    <row r="32" spans="1:4" ht="21" customHeight="1" x14ac:dyDescent="0.25">
      <c r="A32" s="234" t="s">
        <v>7</v>
      </c>
      <c r="B32" s="212" t="s">
        <v>30</v>
      </c>
      <c r="C32" s="214"/>
      <c r="D32" s="213">
        <f>+D33</f>
        <v>140000000</v>
      </c>
    </row>
    <row r="33" spans="1:4" ht="45" customHeight="1" x14ac:dyDescent="0.25">
      <c r="A33" s="234" t="s">
        <v>4</v>
      </c>
      <c r="B33" s="212" t="s">
        <v>31</v>
      </c>
      <c r="C33" s="214"/>
      <c r="D33" s="213">
        <f>+D34+D35</f>
        <v>140000000</v>
      </c>
    </row>
    <row r="34" spans="1:4" ht="41.1" customHeight="1" x14ac:dyDescent="0.25">
      <c r="A34" s="240" t="s">
        <v>6</v>
      </c>
      <c r="B34" s="212" t="s">
        <v>32</v>
      </c>
      <c r="C34" s="242" t="s">
        <v>19</v>
      </c>
      <c r="D34" s="213">
        <v>70000000</v>
      </c>
    </row>
    <row r="35" spans="1:4" ht="21.75" customHeight="1" x14ac:dyDescent="0.25">
      <c r="A35" s="240" t="s">
        <v>6</v>
      </c>
      <c r="B35" s="212" t="s">
        <v>33</v>
      </c>
      <c r="C35" s="242" t="s">
        <v>19</v>
      </c>
      <c r="D35" s="213">
        <v>70000000</v>
      </c>
    </row>
    <row r="36" spans="1:4" ht="21.75" customHeight="1" x14ac:dyDescent="0.25">
      <c r="A36" s="234" t="s">
        <v>7</v>
      </c>
      <c r="B36" s="212" t="s">
        <v>34</v>
      </c>
      <c r="C36" s="214"/>
      <c r="D36" s="213">
        <f>+D37</f>
        <v>90000000</v>
      </c>
    </row>
    <row r="37" spans="1:4" ht="45" customHeight="1" x14ac:dyDescent="0.25">
      <c r="A37" s="234" t="s">
        <v>4</v>
      </c>
      <c r="B37" s="212" t="s">
        <v>35</v>
      </c>
      <c r="C37" s="214"/>
      <c r="D37" s="213">
        <f>+D38</f>
        <v>90000000</v>
      </c>
    </row>
    <row r="38" spans="1:4" ht="34.5" customHeight="1" x14ac:dyDescent="0.25">
      <c r="A38" s="234" t="s">
        <v>6</v>
      </c>
      <c r="B38" s="212" t="s">
        <v>36</v>
      </c>
      <c r="C38" s="214" t="s">
        <v>19</v>
      </c>
      <c r="D38" s="213">
        <v>90000000</v>
      </c>
    </row>
    <row r="39" spans="1:4" ht="24.75" customHeight="1" x14ac:dyDescent="0.25">
      <c r="A39" s="234" t="s">
        <v>7</v>
      </c>
      <c r="B39" s="212" t="s">
        <v>37</v>
      </c>
      <c r="C39" s="214"/>
      <c r="D39" s="213">
        <f>+D40+D42</f>
        <v>900000000</v>
      </c>
    </row>
    <row r="40" spans="1:4" ht="21.75" customHeight="1" x14ac:dyDescent="0.25">
      <c r="A40" s="234" t="s">
        <v>4</v>
      </c>
      <c r="B40" s="212" t="s">
        <v>38</v>
      </c>
      <c r="C40" s="214"/>
      <c r="D40" s="213">
        <f>+D41</f>
        <v>700000000</v>
      </c>
    </row>
    <row r="41" spans="1:4" ht="33" customHeight="1" x14ac:dyDescent="0.25">
      <c r="A41" s="234" t="s">
        <v>6</v>
      </c>
      <c r="B41" s="212" t="s">
        <v>39</v>
      </c>
      <c r="C41" s="214" t="s">
        <v>40</v>
      </c>
      <c r="D41" s="213">
        <v>700000000</v>
      </c>
    </row>
    <row r="42" spans="1:4" ht="30" customHeight="1" x14ac:dyDescent="0.25">
      <c r="A42" s="234" t="s">
        <v>4</v>
      </c>
      <c r="B42" s="212" t="s">
        <v>41</v>
      </c>
      <c r="C42" s="214"/>
      <c r="D42" s="213">
        <f>+D43</f>
        <v>200000000</v>
      </c>
    </row>
    <row r="43" spans="1:4" ht="24" customHeight="1" x14ac:dyDescent="0.25">
      <c r="A43" s="234" t="s">
        <v>6</v>
      </c>
      <c r="B43" s="212" t="s">
        <v>42</v>
      </c>
      <c r="C43" s="214" t="s">
        <v>40</v>
      </c>
      <c r="D43" s="119">
        <v>200000000</v>
      </c>
    </row>
    <row r="44" spans="1:4" ht="35.1" customHeight="1" x14ac:dyDescent="0.25">
      <c r="A44" s="234" t="s">
        <v>2</v>
      </c>
      <c r="B44" s="212" t="s">
        <v>43</v>
      </c>
      <c r="C44" s="214"/>
      <c r="D44" s="213">
        <f>+D45+D48+D64</f>
        <v>231030107926.89999</v>
      </c>
    </row>
    <row r="45" spans="1:4" ht="24" customHeight="1" x14ac:dyDescent="0.25">
      <c r="A45" s="234" t="s">
        <v>7</v>
      </c>
      <c r="B45" s="212" t="s">
        <v>44</v>
      </c>
      <c r="C45" s="214"/>
      <c r="D45" s="213">
        <f>+D46</f>
        <v>450000000</v>
      </c>
    </row>
    <row r="46" spans="1:4" ht="24" customHeight="1" x14ac:dyDescent="0.25">
      <c r="A46" s="234" t="s">
        <v>4</v>
      </c>
      <c r="B46" s="212" t="s">
        <v>45</v>
      </c>
      <c r="C46" s="214"/>
      <c r="D46" s="213">
        <f>+D47</f>
        <v>450000000</v>
      </c>
    </row>
    <row r="47" spans="1:4" ht="72" customHeight="1" x14ac:dyDescent="0.25">
      <c r="A47" s="234" t="s">
        <v>6</v>
      </c>
      <c r="B47" s="212" t="s">
        <v>46</v>
      </c>
      <c r="C47" s="242" t="s">
        <v>47</v>
      </c>
      <c r="D47" s="119">
        <v>450000000</v>
      </c>
    </row>
    <row r="48" spans="1:4" x14ac:dyDescent="0.25">
      <c r="A48" s="234" t="s">
        <v>7</v>
      </c>
      <c r="B48" s="212" t="s">
        <v>48</v>
      </c>
      <c r="C48" s="214"/>
      <c r="D48" s="213">
        <f>+D49+D53+D56</f>
        <v>230235368581.89999</v>
      </c>
    </row>
    <row r="49" spans="1:4" x14ac:dyDescent="0.25">
      <c r="A49" s="234" t="s">
        <v>4</v>
      </c>
      <c r="B49" s="212" t="s">
        <v>49</v>
      </c>
      <c r="C49" s="214"/>
      <c r="D49" s="213">
        <f>SUM(D50:D52)</f>
        <v>2860812398.3000002</v>
      </c>
    </row>
    <row r="50" spans="1:4" ht="15" customHeight="1" x14ac:dyDescent="0.25">
      <c r="A50" s="245" t="s">
        <v>6</v>
      </c>
      <c r="B50" s="246" t="s">
        <v>50</v>
      </c>
      <c r="C50" s="242" t="s">
        <v>19</v>
      </c>
      <c r="D50" s="213">
        <v>320839441</v>
      </c>
    </row>
    <row r="51" spans="1:4" ht="45" customHeight="1" x14ac:dyDescent="0.25">
      <c r="A51" s="245"/>
      <c r="B51" s="246"/>
      <c r="C51" s="214" t="s">
        <v>47</v>
      </c>
      <c r="D51" s="213">
        <v>2491000000</v>
      </c>
    </row>
    <row r="52" spans="1:4" x14ac:dyDescent="0.25">
      <c r="A52" s="245"/>
      <c r="B52" s="246"/>
      <c r="C52" s="242" t="s">
        <v>66</v>
      </c>
      <c r="D52" s="213">
        <v>48972957.299999997</v>
      </c>
    </row>
    <row r="53" spans="1:4" x14ac:dyDescent="0.25">
      <c r="A53" s="234" t="s">
        <v>4</v>
      </c>
      <c r="B53" s="212" t="s">
        <v>51</v>
      </c>
      <c r="C53" s="214"/>
      <c r="D53" s="213">
        <f>SUM(D54:D55)</f>
        <v>2900000000</v>
      </c>
    </row>
    <row r="54" spans="1:4" ht="35.25" customHeight="1" x14ac:dyDescent="0.25">
      <c r="A54" s="240" t="s">
        <v>6</v>
      </c>
      <c r="B54" s="212" t="s">
        <v>52</v>
      </c>
      <c r="C54" s="242" t="s">
        <v>47</v>
      </c>
      <c r="D54" s="213">
        <v>1900000000</v>
      </c>
    </row>
    <row r="55" spans="1:4" ht="30" customHeight="1" x14ac:dyDescent="0.25">
      <c r="A55" s="240"/>
      <c r="B55" s="212" t="s">
        <v>53</v>
      </c>
      <c r="C55" s="242" t="s">
        <v>47</v>
      </c>
      <c r="D55" s="213">
        <v>1000000000</v>
      </c>
    </row>
    <row r="56" spans="1:4" x14ac:dyDescent="0.25">
      <c r="A56" s="234" t="s">
        <v>4</v>
      </c>
      <c r="B56" s="212" t="s">
        <v>54</v>
      </c>
      <c r="C56" s="214"/>
      <c r="D56" s="213">
        <f>SUM(D57:D63)</f>
        <v>224474556183.60001</v>
      </c>
    </row>
    <row r="57" spans="1:4" ht="48.75" customHeight="1" x14ac:dyDescent="0.25">
      <c r="A57" s="240" t="s">
        <v>6</v>
      </c>
      <c r="B57" s="212" t="s">
        <v>55</v>
      </c>
      <c r="C57" s="242" t="s">
        <v>47</v>
      </c>
      <c r="D57" s="213">
        <v>191793232436</v>
      </c>
    </row>
    <row r="58" spans="1:4" ht="36.950000000000003" customHeight="1" x14ac:dyDescent="0.25">
      <c r="A58" s="240" t="s">
        <v>6</v>
      </c>
      <c r="B58" s="212" t="s">
        <v>56</v>
      </c>
      <c r="C58" s="242" t="s">
        <v>47</v>
      </c>
      <c r="D58" s="213">
        <v>12000000000</v>
      </c>
    </row>
    <row r="59" spans="1:4" ht="15" customHeight="1" x14ac:dyDescent="0.25">
      <c r="A59" s="245" t="s">
        <v>6</v>
      </c>
      <c r="B59" s="246" t="s">
        <v>57</v>
      </c>
      <c r="C59" s="242" t="s">
        <v>19</v>
      </c>
      <c r="D59" s="213">
        <v>600000000</v>
      </c>
    </row>
    <row r="60" spans="1:4" ht="45" customHeight="1" x14ac:dyDescent="0.25">
      <c r="A60" s="245"/>
      <c r="B60" s="246"/>
      <c r="C60" s="242" t="s">
        <v>47</v>
      </c>
      <c r="D60" s="213">
        <v>20000000000</v>
      </c>
    </row>
    <row r="61" spans="1:4" ht="60" customHeight="1" x14ac:dyDescent="0.25">
      <c r="A61" s="245"/>
      <c r="B61" s="246"/>
      <c r="C61" s="242" t="s">
        <v>69</v>
      </c>
      <c r="D61" s="213">
        <v>9454002</v>
      </c>
    </row>
    <row r="62" spans="1:4" ht="45" customHeight="1" x14ac:dyDescent="0.25">
      <c r="A62" s="245"/>
      <c r="B62" s="246"/>
      <c r="C62" s="242" t="s">
        <v>68</v>
      </c>
      <c r="D62" s="213">
        <v>68864000</v>
      </c>
    </row>
    <row r="63" spans="1:4" ht="30" customHeight="1" x14ac:dyDescent="0.25">
      <c r="A63" s="245"/>
      <c r="B63" s="246"/>
      <c r="C63" s="242" t="s">
        <v>67</v>
      </c>
      <c r="D63" s="213">
        <v>3005745.6</v>
      </c>
    </row>
    <row r="64" spans="1:4" x14ac:dyDescent="0.25">
      <c r="A64" s="234" t="s">
        <v>7</v>
      </c>
      <c r="B64" s="212" t="s">
        <v>58</v>
      </c>
      <c r="C64" s="214"/>
      <c r="D64" s="213">
        <f>+D65+D67</f>
        <v>344739345</v>
      </c>
    </row>
    <row r="65" spans="1:4" ht="30" customHeight="1" x14ac:dyDescent="0.25">
      <c r="A65" s="234" t="s">
        <v>4</v>
      </c>
      <c r="B65" s="212" t="s">
        <v>59</v>
      </c>
      <c r="C65" s="214"/>
      <c r="D65" s="213">
        <f>+D66</f>
        <v>329739345</v>
      </c>
    </row>
    <row r="66" spans="1:4" ht="30" customHeight="1" x14ac:dyDescent="0.25">
      <c r="A66" s="234" t="s">
        <v>6</v>
      </c>
      <c r="B66" s="212" t="s">
        <v>60</v>
      </c>
      <c r="C66" s="214" t="s">
        <v>61</v>
      </c>
      <c r="D66" s="213">
        <v>329739345</v>
      </c>
    </row>
    <row r="67" spans="1:4" x14ac:dyDescent="0.25">
      <c r="A67" s="234" t="s">
        <v>4</v>
      </c>
      <c r="B67" s="212" t="s">
        <v>62</v>
      </c>
      <c r="C67" s="214"/>
      <c r="D67" s="213">
        <f>+D68</f>
        <v>15000000</v>
      </c>
    </row>
    <row r="68" spans="1:4" ht="45" customHeight="1" x14ac:dyDescent="0.25">
      <c r="A68" s="234" t="s">
        <v>6</v>
      </c>
      <c r="B68" s="212" t="s">
        <v>63</v>
      </c>
      <c r="C68" s="214" t="s">
        <v>47</v>
      </c>
      <c r="D68" s="213">
        <v>15000000</v>
      </c>
    </row>
    <row r="69" spans="1:4" x14ac:dyDescent="0.25">
      <c r="A69" s="234" t="s">
        <v>2</v>
      </c>
      <c r="B69" s="212" t="s">
        <v>71</v>
      </c>
      <c r="C69" s="214"/>
      <c r="D69" s="213">
        <f>+D70+D91+D99+D115</f>
        <v>28204461786</v>
      </c>
    </row>
    <row r="70" spans="1:4" x14ac:dyDescent="0.25">
      <c r="A70" s="234" t="s">
        <v>7</v>
      </c>
      <c r="B70" s="212" t="s">
        <v>70</v>
      </c>
      <c r="C70" s="214"/>
      <c r="D70" s="213">
        <f>+D71+D73+D75+D77+D79+D81+D83+D85+D89</f>
        <v>4159740615</v>
      </c>
    </row>
    <row r="71" spans="1:4" x14ac:dyDescent="0.25">
      <c r="A71" s="234" t="s">
        <v>4</v>
      </c>
      <c r="B71" s="212" t="s">
        <v>72</v>
      </c>
      <c r="C71" s="214"/>
      <c r="D71" s="213">
        <f>+D72</f>
        <v>326131000</v>
      </c>
    </row>
    <row r="72" spans="1:4" ht="30" customHeight="1" x14ac:dyDescent="0.25">
      <c r="A72" s="234" t="s">
        <v>6</v>
      </c>
      <c r="B72" s="212" t="s">
        <v>73</v>
      </c>
      <c r="C72" s="242" t="s">
        <v>74</v>
      </c>
      <c r="D72" s="213">
        <v>326131000</v>
      </c>
    </row>
    <row r="73" spans="1:4" x14ac:dyDescent="0.25">
      <c r="A73" s="234" t="s">
        <v>4</v>
      </c>
      <c r="B73" s="212" t="s">
        <v>75</v>
      </c>
      <c r="C73" s="214"/>
      <c r="D73" s="213">
        <f>+D74</f>
        <v>279541000</v>
      </c>
    </row>
    <row r="74" spans="1:4" ht="30" customHeight="1" x14ac:dyDescent="0.25">
      <c r="A74" s="234" t="s">
        <v>6</v>
      </c>
      <c r="B74" s="212" t="s">
        <v>76</v>
      </c>
      <c r="C74" s="242" t="s">
        <v>74</v>
      </c>
      <c r="D74" s="213">
        <v>279541000</v>
      </c>
    </row>
    <row r="75" spans="1:4" x14ac:dyDescent="0.25">
      <c r="A75" s="234" t="s">
        <v>4</v>
      </c>
      <c r="B75" s="212" t="s">
        <v>77</v>
      </c>
      <c r="C75" s="214"/>
      <c r="D75" s="213">
        <f>+D76</f>
        <v>372721000</v>
      </c>
    </row>
    <row r="76" spans="1:4" x14ac:dyDescent="0.25">
      <c r="A76" s="234" t="s">
        <v>6</v>
      </c>
      <c r="B76" s="212" t="s">
        <v>78</v>
      </c>
      <c r="C76" s="242" t="s">
        <v>74</v>
      </c>
      <c r="D76" s="213">
        <v>372721000</v>
      </c>
    </row>
    <row r="77" spans="1:4" x14ac:dyDescent="0.25">
      <c r="A77" s="234" t="s">
        <v>4</v>
      </c>
      <c r="B77" s="212" t="s">
        <v>79</v>
      </c>
      <c r="C77" s="214"/>
      <c r="D77" s="213">
        <f>+D78</f>
        <v>232951000</v>
      </c>
    </row>
    <row r="78" spans="1:4" ht="30" customHeight="1" x14ac:dyDescent="0.25">
      <c r="A78" s="234" t="s">
        <v>6</v>
      </c>
      <c r="B78" s="212" t="s">
        <v>80</v>
      </c>
      <c r="C78" s="242" t="s">
        <v>74</v>
      </c>
      <c r="D78" s="213">
        <v>232951000</v>
      </c>
    </row>
    <row r="79" spans="1:4" x14ac:dyDescent="0.25">
      <c r="A79" s="234" t="s">
        <v>4</v>
      </c>
      <c r="B79" s="212" t="s">
        <v>81</v>
      </c>
      <c r="C79" s="214"/>
      <c r="D79" s="213">
        <f>+D80</f>
        <v>116475000</v>
      </c>
    </row>
    <row r="80" spans="1:4" ht="30" customHeight="1" x14ac:dyDescent="0.25">
      <c r="A80" s="234" t="s">
        <v>6</v>
      </c>
      <c r="B80" s="212" t="s">
        <v>152</v>
      </c>
      <c r="C80" s="214" t="s">
        <v>74</v>
      </c>
      <c r="D80" s="213">
        <v>116475000</v>
      </c>
    </row>
    <row r="81" spans="1:4" x14ac:dyDescent="0.25">
      <c r="A81" s="234" t="s">
        <v>4</v>
      </c>
      <c r="B81" s="212" t="s">
        <v>153</v>
      </c>
      <c r="C81" s="214"/>
      <c r="D81" s="213">
        <f>+D82</f>
        <v>559082000</v>
      </c>
    </row>
    <row r="82" spans="1:4" ht="30" customHeight="1" x14ac:dyDescent="0.25">
      <c r="A82" s="234" t="s">
        <v>6</v>
      </c>
      <c r="B82" s="212" t="s">
        <v>82</v>
      </c>
      <c r="C82" s="242" t="s">
        <v>74</v>
      </c>
      <c r="D82" s="213">
        <v>559082000</v>
      </c>
    </row>
    <row r="83" spans="1:4" x14ac:dyDescent="0.25">
      <c r="A83" s="234" t="s">
        <v>4</v>
      </c>
      <c r="B83" s="212" t="s">
        <v>83</v>
      </c>
      <c r="C83" s="214"/>
      <c r="D83" s="213">
        <f>+D84</f>
        <v>93180000</v>
      </c>
    </row>
    <row r="84" spans="1:4" ht="24" x14ac:dyDescent="0.25">
      <c r="A84" s="234" t="s">
        <v>6</v>
      </c>
      <c r="B84" s="212" t="s">
        <v>84</v>
      </c>
      <c r="C84" s="242" t="s">
        <v>74</v>
      </c>
      <c r="D84" s="213">
        <v>93180000</v>
      </c>
    </row>
    <row r="85" spans="1:4" x14ac:dyDescent="0.25">
      <c r="A85" s="234" t="s">
        <v>4</v>
      </c>
      <c r="B85" s="212" t="s">
        <v>85</v>
      </c>
      <c r="C85" s="214"/>
      <c r="D85" s="213">
        <f>SUM(D86:D88)</f>
        <v>1783642615</v>
      </c>
    </row>
    <row r="86" spans="1:4" ht="30" customHeight="1" x14ac:dyDescent="0.25">
      <c r="A86" s="245" t="s">
        <v>6</v>
      </c>
      <c r="B86" s="247" t="s">
        <v>86</v>
      </c>
      <c r="C86" s="242" t="s">
        <v>19</v>
      </c>
      <c r="D86" s="213">
        <v>500810168</v>
      </c>
    </row>
    <row r="87" spans="1:4" x14ac:dyDescent="0.25">
      <c r="A87" s="248"/>
      <c r="B87" s="247"/>
      <c r="C87" s="242" t="s">
        <v>74</v>
      </c>
      <c r="D87" s="213">
        <v>93180000</v>
      </c>
    </row>
    <row r="88" spans="1:4" ht="30" customHeight="1" x14ac:dyDescent="0.25">
      <c r="A88" s="248"/>
      <c r="B88" s="247"/>
      <c r="C88" s="214" t="s">
        <v>87</v>
      </c>
      <c r="D88" s="213">
        <v>1189652447</v>
      </c>
    </row>
    <row r="89" spans="1:4" x14ac:dyDescent="0.25">
      <c r="A89" s="234" t="s">
        <v>4</v>
      </c>
      <c r="B89" s="212" t="s">
        <v>88</v>
      </c>
      <c r="C89" s="214"/>
      <c r="D89" s="213">
        <f>+D90</f>
        <v>396017000</v>
      </c>
    </row>
    <row r="90" spans="1:4" ht="30" customHeight="1" x14ac:dyDescent="0.25">
      <c r="A90" s="234" t="s">
        <v>6</v>
      </c>
      <c r="B90" s="212" t="s">
        <v>89</v>
      </c>
      <c r="C90" s="242" t="s">
        <v>74</v>
      </c>
      <c r="D90" s="213">
        <v>396017000</v>
      </c>
    </row>
    <row r="91" spans="1:4" x14ac:dyDescent="0.25">
      <c r="A91" s="234" t="s">
        <v>7</v>
      </c>
      <c r="B91" s="212" t="s">
        <v>90</v>
      </c>
      <c r="C91" s="214"/>
      <c r="D91" s="213">
        <f>+D92</f>
        <v>195000000</v>
      </c>
    </row>
    <row r="92" spans="1:4" x14ac:dyDescent="0.25">
      <c r="A92" s="234" t="s">
        <v>4</v>
      </c>
      <c r="B92" s="212" t="s">
        <v>91</v>
      </c>
      <c r="C92" s="214"/>
      <c r="D92" s="213">
        <f>SUM(D93:D98)</f>
        <v>195000000</v>
      </c>
    </row>
    <row r="93" spans="1:4" ht="18.95" customHeight="1" x14ac:dyDescent="0.25">
      <c r="A93" s="245" t="s">
        <v>6</v>
      </c>
      <c r="B93" s="247" t="s">
        <v>92</v>
      </c>
      <c r="C93" s="242" t="s">
        <v>19</v>
      </c>
      <c r="D93" s="213">
        <v>29175217</v>
      </c>
    </row>
    <row r="94" spans="1:4" ht="28.5" customHeight="1" x14ac:dyDescent="0.25">
      <c r="A94" s="248"/>
      <c r="B94" s="247"/>
      <c r="C94" s="214" t="s">
        <v>93</v>
      </c>
      <c r="D94" s="213">
        <v>62603500</v>
      </c>
    </row>
    <row r="95" spans="1:4" ht="28.5" customHeight="1" x14ac:dyDescent="0.25">
      <c r="A95" s="248"/>
      <c r="B95" s="247"/>
      <c r="C95" s="214" t="s">
        <v>94</v>
      </c>
      <c r="D95" s="213">
        <v>54757343</v>
      </c>
    </row>
    <row r="96" spans="1:4" ht="38.1" customHeight="1" x14ac:dyDescent="0.25">
      <c r="A96" s="248"/>
      <c r="B96" s="247"/>
      <c r="C96" s="214" t="s">
        <v>95</v>
      </c>
      <c r="D96" s="213">
        <v>14085750</v>
      </c>
    </row>
    <row r="97" spans="1:4" ht="38.1" customHeight="1" x14ac:dyDescent="0.25">
      <c r="A97" s="248"/>
      <c r="B97" s="247"/>
      <c r="C97" s="214" t="s">
        <v>96</v>
      </c>
      <c r="D97" s="213">
        <v>31799826</v>
      </c>
    </row>
    <row r="98" spans="1:4" ht="39" customHeight="1" x14ac:dyDescent="0.25">
      <c r="A98" s="248"/>
      <c r="B98" s="247"/>
      <c r="C98" s="214" t="s">
        <v>97</v>
      </c>
      <c r="D98" s="213">
        <v>2578364</v>
      </c>
    </row>
    <row r="99" spans="1:4" x14ac:dyDescent="0.25">
      <c r="A99" s="234" t="s">
        <v>7</v>
      </c>
      <c r="B99" s="212" t="s">
        <v>98</v>
      </c>
      <c r="C99" s="214"/>
      <c r="D99" s="213">
        <f>+D100+D102+D107+D109+D111+D113</f>
        <v>679312000</v>
      </c>
    </row>
    <row r="100" spans="1:4" x14ac:dyDescent="0.25">
      <c r="A100" s="234" t="s">
        <v>4</v>
      </c>
      <c r="B100" s="212" t="s">
        <v>99</v>
      </c>
      <c r="C100" s="214"/>
      <c r="D100" s="213">
        <f>+D101</f>
        <v>419312000</v>
      </c>
    </row>
    <row r="101" spans="1:4" ht="30" customHeight="1" x14ac:dyDescent="0.25">
      <c r="A101" s="234" t="s">
        <v>6</v>
      </c>
      <c r="B101" s="212" t="s">
        <v>100</v>
      </c>
      <c r="C101" s="242" t="s">
        <v>74</v>
      </c>
      <c r="D101" s="213">
        <v>419312000</v>
      </c>
    </row>
    <row r="102" spans="1:4" x14ac:dyDescent="0.25">
      <c r="A102" s="234" t="s">
        <v>4</v>
      </c>
      <c r="B102" s="212" t="s">
        <v>101</v>
      </c>
      <c r="C102" s="214"/>
      <c r="D102" s="213">
        <f>SUM(D103:D106)</f>
        <v>141762500</v>
      </c>
    </row>
    <row r="103" spans="1:4" x14ac:dyDescent="0.25">
      <c r="A103" s="245" t="s">
        <v>6</v>
      </c>
      <c r="B103" s="247" t="s">
        <v>102</v>
      </c>
      <c r="C103" s="242" t="s">
        <v>74</v>
      </c>
      <c r="D103" s="213">
        <v>11647500</v>
      </c>
    </row>
    <row r="104" spans="1:4" ht="45" customHeight="1" x14ac:dyDescent="0.25">
      <c r="A104" s="248"/>
      <c r="B104" s="247"/>
      <c r="C104" s="214" t="s">
        <v>93</v>
      </c>
      <c r="D104" s="213">
        <v>55110000</v>
      </c>
    </row>
    <row r="105" spans="1:4" ht="45" customHeight="1" x14ac:dyDescent="0.25">
      <c r="A105" s="248"/>
      <c r="B105" s="247"/>
      <c r="C105" s="214" t="s">
        <v>103</v>
      </c>
      <c r="D105" s="213">
        <v>37384162</v>
      </c>
    </row>
    <row r="106" spans="1:4" ht="30" customHeight="1" x14ac:dyDescent="0.25">
      <c r="A106" s="248"/>
      <c r="B106" s="247"/>
      <c r="C106" s="214" t="s">
        <v>104</v>
      </c>
      <c r="D106" s="213">
        <v>37620838</v>
      </c>
    </row>
    <row r="107" spans="1:4" x14ac:dyDescent="0.25">
      <c r="A107" s="234" t="s">
        <v>4</v>
      </c>
      <c r="B107" s="212" t="s">
        <v>105</v>
      </c>
      <c r="C107" s="214"/>
      <c r="D107" s="213">
        <f>+D108</f>
        <v>58237500</v>
      </c>
    </row>
    <row r="108" spans="1:4" ht="75" customHeight="1" x14ac:dyDescent="0.25">
      <c r="A108" s="234" t="s">
        <v>6</v>
      </c>
      <c r="B108" s="212" t="s">
        <v>106</v>
      </c>
      <c r="C108" s="242" t="s">
        <v>74</v>
      </c>
      <c r="D108" s="213">
        <v>58237500</v>
      </c>
    </row>
    <row r="109" spans="1:4" x14ac:dyDescent="0.25">
      <c r="A109" s="234" t="s">
        <v>4</v>
      </c>
      <c r="B109" s="212" t="s">
        <v>107</v>
      </c>
      <c r="C109" s="214"/>
      <c r="D109" s="213">
        <f>+D110</f>
        <v>30000000</v>
      </c>
    </row>
    <row r="110" spans="1:4" ht="60" customHeight="1" x14ac:dyDescent="0.25">
      <c r="A110" s="234" t="s">
        <v>6</v>
      </c>
      <c r="B110" s="212" t="s">
        <v>108</v>
      </c>
      <c r="C110" s="214" t="s">
        <v>93</v>
      </c>
      <c r="D110" s="213">
        <v>30000000</v>
      </c>
    </row>
    <row r="111" spans="1:4" x14ac:dyDescent="0.25">
      <c r="A111" s="234" t="s">
        <v>4</v>
      </c>
      <c r="B111" s="212" t="s">
        <v>109</v>
      </c>
      <c r="C111" s="214"/>
      <c r="D111" s="213">
        <f>+D112</f>
        <v>15000000</v>
      </c>
    </row>
    <row r="112" spans="1:4" ht="45" customHeight="1" x14ac:dyDescent="0.25">
      <c r="A112" s="234" t="s">
        <v>6</v>
      </c>
      <c r="B112" s="212" t="s">
        <v>110</v>
      </c>
      <c r="C112" s="214" t="s">
        <v>93</v>
      </c>
      <c r="D112" s="213">
        <v>15000000</v>
      </c>
    </row>
    <row r="113" spans="1:4" x14ac:dyDescent="0.25">
      <c r="A113" s="234" t="s">
        <v>4</v>
      </c>
      <c r="B113" s="212" t="s">
        <v>111</v>
      </c>
      <c r="C113" s="214"/>
      <c r="D113" s="213">
        <f>+D114</f>
        <v>15000000</v>
      </c>
    </row>
    <row r="114" spans="1:4" ht="45" customHeight="1" x14ac:dyDescent="0.25">
      <c r="A114" s="234" t="s">
        <v>6</v>
      </c>
      <c r="B114" s="212" t="s">
        <v>112</v>
      </c>
      <c r="C114" s="214" t="s">
        <v>93</v>
      </c>
      <c r="D114" s="213">
        <v>15000000</v>
      </c>
    </row>
    <row r="115" spans="1:4" x14ac:dyDescent="0.25">
      <c r="A115" s="234" t="s">
        <v>7</v>
      </c>
      <c r="B115" s="212" t="s">
        <v>113</v>
      </c>
      <c r="C115" s="214"/>
      <c r="D115" s="213">
        <f>+D116+D122+D124+D129</f>
        <v>23170409171</v>
      </c>
    </row>
    <row r="116" spans="1:4" x14ac:dyDescent="0.25">
      <c r="A116" s="234" t="s">
        <v>4</v>
      </c>
      <c r="B116" s="212" t="s">
        <v>114</v>
      </c>
      <c r="C116" s="214"/>
      <c r="D116" s="213">
        <f>SUM(D117:D121)</f>
        <v>1562756948</v>
      </c>
    </row>
    <row r="117" spans="1:4" x14ac:dyDescent="0.25">
      <c r="A117" s="245" t="s">
        <v>6</v>
      </c>
      <c r="B117" s="247" t="s">
        <v>115</v>
      </c>
      <c r="C117" s="214" t="s">
        <v>19</v>
      </c>
      <c r="D117" s="213">
        <v>508365543</v>
      </c>
    </row>
    <row r="118" spans="1:4" x14ac:dyDescent="0.25">
      <c r="A118" s="248"/>
      <c r="B118" s="247"/>
      <c r="C118" s="214" t="s">
        <v>74</v>
      </c>
      <c r="D118" s="213">
        <v>908509000</v>
      </c>
    </row>
    <row r="119" spans="1:4" x14ac:dyDescent="0.25">
      <c r="A119" s="248"/>
      <c r="B119" s="247"/>
      <c r="C119" s="214" t="s">
        <v>116</v>
      </c>
      <c r="D119" s="213">
        <v>24312991</v>
      </c>
    </row>
    <row r="120" spans="1:4" ht="45" customHeight="1" x14ac:dyDescent="0.25">
      <c r="A120" s="248"/>
      <c r="B120" s="247"/>
      <c r="C120" s="214" t="s">
        <v>103</v>
      </c>
      <c r="D120" s="213">
        <v>100000000</v>
      </c>
    </row>
    <row r="121" spans="1:4" ht="30" customHeight="1" x14ac:dyDescent="0.25">
      <c r="A121" s="248"/>
      <c r="B121" s="247"/>
      <c r="C121" s="214" t="s">
        <v>117</v>
      </c>
      <c r="D121" s="213">
        <v>21569414</v>
      </c>
    </row>
    <row r="122" spans="1:4" x14ac:dyDescent="0.25">
      <c r="A122" s="234" t="s">
        <v>4</v>
      </c>
      <c r="B122" s="212" t="s">
        <v>118</v>
      </c>
      <c r="C122" s="214"/>
      <c r="D122" s="213">
        <f>+D123</f>
        <v>396017000</v>
      </c>
    </row>
    <row r="123" spans="1:4" ht="30" customHeight="1" x14ac:dyDescent="0.25">
      <c r="A123" s="234" t="s">
        <v>6</v>
      </c>
      <c r="B123" s="212" t="s">
        <v>119</v>
      </c>
      <c r="C123" s="242" t="s">
        <v>74</v>
      </c>
      <c r="D123" s="213">
        <v>396017000</v>
      </c>
    </row>
    <row r="124" spans="1:4" x14ac:dyDescent="0.25">
      <c r="A124" s="234" t="s">
        <v>4</v>
      </c>
      <c r="B124" s="212" t="s">
        <v>120</v>
      </c>
      <c r="C124" s="214"/>
      <c r="D124" s="213">
        <f>SUM(D125:D128)</f>
        <v>596017673</v>
      </c>
    </row>
    <row r="125" spans="1:4" ht="30" customHeight="1" x14ac:dyDescent="0.25">
      <c r="A125" s="245" t="s">
        <v>6</v>
      </c>
      <c r="B125" s="247" t="s">
        <v>121</v>
      </c>
      <c r="C125" s="242" t="s">
        <v>74</v>
      </c>
      <c r="D125" s="213">
        <v>396017673</v>
      </c>
    </row>
    <row r="126" spans="1:4" ht="45" customHeight="1" x14ac:dyDescent="0.25">
      <c r="A126" s="248"/>
      <c r="B126" s="247"/>
      <c r="C126" s="214" t="s">
        <v>93</v>
      </c>
      <c r="D126" s="213">
        <v>168903255</v>
      </c>
    </row>
    <row r="127" spans="1:4" ht="45" customHeight="1" x14ac:dyDescent="0.25">
      <c r="A127" s="248"/>
      <c r="B127" s="247"/>
      <c r="C127" s="214" t="s">
        <v>103</v>
      </c>
      <c r="D127" s="213">
        <v>27945838</v>
      </c>
    </row>
    <row r="128" spans="1:4" ht="45" customHeight="1" x14ac:dyDescent="0.25">
      <c r="A128" s="248"/>
      <c r="B128" s="247"/>
      <c r="C128" s="214" t="s">
        <v>94</v>
      </c>
      <c r="D128" s="213">
        <v>3150907</v>
      </c>
    </row>
    <row r="129" spans="1:4" x14ac:dyDescent="0.25">
      <c r="A129" s="234" t="s">
        <v>4</v>
      </c>
      <c r="B129" s="212" t="s">
        <v>123</v>
      </c>
      <c r="C129" s="214"/>
      <c r="D129" s="213">
        <f>SUM(D130:D161)</f>
        <v>20615617550</v>
      </c>
    </row>
    <row r="130" spans="1:4" ht="45" customHeight="1" x14ac:dyDescent="0.25">
      <c r="A130" s="245" t="s">
        <v>6</v>
      </c>
      <c r="B130" s="247" t="s">
        <v>122</v>
      </c>
      <c r="C130" s="242" t="s">
        <v>19</v>
      </c>
      <c r="D130" s="213">
        <v>250000000</v>
      </c>
    </row>
    <row r="131" spans="1:4" ht="30" customHeight="1" x14ac:dyDescent="0.25">
      <c r="A131" s="248"/>
      <c r="B131" s="247"/>
      <c r="C131" s="214" t="s">
        <v>124</v>
      </c>
      <c r="D131" s="213">
        <v>4825923807</v>
      </c>
    </row>
    <row r="132" spans="1:4" ht="30" customHeight="1" x14ac:dyDescent="0.25">
      <c r="A132" s="248"/>
      <c r="B132" s="247"/>
      <c r="C132" s="214" t="s">
        <v>125</v>
      </c>
      <c r="D132" s="213">
        <v>3123164658</v>
      </c>
    </row>
    <row r="133" spans="1:4" ht="45" customHeight="1" x14ac:dyDescent="0.25">
      <c r="A133" s="248"/>
      <c r="B133" s="247"/>
      <c r="C133" s="214" t="s">
        <v>145</v>
      </c>
      <c r="D133" s="213">
        <v>36893484</v>
      </c>
    </row>
    <row r="134" spans="1:4" ht="45" customHeight="1" x14ac:dyDescent="0.25">
      <c r="A134" s="248"/>
      <c r="B134" s="247"/>
      <c r="C134" s="214" t="s">
        <v>144</v>
      </c>
      <c r="D134" s="213">
        <v>53351820</v>
      </c>
    </row>
    <row r="135" spans="1:4" ht="30" customHeight="1" x14ac:dyDescent="0.25">
      <c r="A135" s="248"/>
      <c r="B135" s="247"/>
      <c r="C135" s="214" t="s">
        <v>126</v>
      </c>
      <c r="D135" s="213">
        <v>263570619</v>
      </c>
    </row>
    <row r="136" spans="1:4" ht="45" customHeight="1" x14ac:dyDescent="0.25">
      <c r="A136" s="248"/>
      <c r="B136" s="247"/>
      <c r="C136" s="214" t="s">
        <v>127</v>
      </c>
      <c r="D136" s="213">
        <v>1270896550</v>
      </c>
    </row>
    <row r="137" spans="1:4" ht="45" customHeight="1" x14ac:dyDescent="0.25">
      <c r="A137" s="248"/>
      <c r="B137" s="247"/>
      <c r="C137" s="214" t="s">
        <v>128</v>
      </c>
      <c r="D137" s="213">
        <v>6159492</v>
      </c>
    </row>
    <row r="138" spans="1:4" ht="45" customHeight="1" x14ac:dyDescent="0.25">
      <c r="A138" s="248"/>
      <c r="B138" s="247"/>
      <c r="C138" s="214" t="s">
        <v>93</v>
      </c>
      <c r="D138" s="213">
        <v>40000000</v>
      </c>
    </row>
    <row r="139" spans="1:4" ht="45" customHeight="1" x14ac:dyDescent="0.25">
      <c r="A139" s="248"/>
      <c r="B139" s="247"/>
      <c r="C139" s="214" t="s">
        <v>94</v>
      </c>
      <c r="D139" s="213">
        <v>115816500</v>
      </c>
    </row>
    <row r="140" spans="1:4" ht="60" customHeight="1" x14ac:dyDescent="0.25">
      <c r="A140" s="248"/>
      <c r="B140" s="247"/>
      <c r="C140" s="214" t="s">
        <v>129</v>
      </c>
      <c r="D140" s="213">
        <v>1903619883</v>
      </c>
    </row>
    <row r="141" spans="1:4" ht="45" customHeight="1" x14ac:dyDescent="0.25">
      <c r="A141" s="248"/>
      <c r="B141" s="247"/>
      <c r="C141" s="214" t="s">
        <v>130</v>
      </c>
      <c r="D141" s="213">
        <v>919064112</v>
      </c>
    </row>
    <row r="142" spans="1:4" ht="60" customHeight="1" x14ac:dyDescent="0.25">
      <c r="A142" s="248"/>
      <c r="B142" s="247"/>
      <c r="C142" s="214" t="s">
        <v>131</v>
      </c>
      <c r="D142" s="213">
        <v>112651265</v>
      </c>
    </row>
    <row r="143" spans="1:4" ht="60" customHeight="1" x14ac:dyDescent="0.25">
      <c r="A143" s="248"/>
      <c r="B143" s="247"/>
      <c r="C143" s="214" t="s">
        <v>132</v>
      </c>
      <c r="D143" s="213">
        <v>39475032</v>
      </c>
    </row>
    <row r="144" spans="1:4" ht="30" customHeight="1" x14ac:dyDescent="0.25">
      <c r="A144" s="248"/>
      <c r="B144" s="247"/>
      <c r="C144" s="214" t="s">
        <v>133</v>
      </c>
      <c r="D144" s="213">
        <v>146281664</v>
      </c>
    </row>
    <row r="145" spans="1:4" ht="30" customHeight="1" x14ac:dyDescent="0.25">
      <c r="A145" s="248"/>
      <c r="B145" s="247"/>
      <c r="C145" s="214" t="s">
        <v>384</v>
      </c>
      <c r="D145" s="213">
        <v>41745917</v>
      </c>
    </row>
    <row r="146" spans="1:4" ht="30" customHeight="1" x14ac:dyDescent="0.25">
      <c r="A146" s="248"/>
      <c r="B146" s="247"/>
      <c r="C146" s="214" t="s">
        <v>135</v>
      </c>
      <c r="D146" s="213">
        <v>53197846</v>
      </c>
    </row>
    <row r="147" spans="1:4" ht="45" customHeight="1" x14ac:dyDescent="0.25">
      <c r="A147" s="248"/>
      <c r="B147" s="247"/>
      <c r="C147" s="214" t="s">
        <v>136</v>
      </c>
      <c r="D147" s="213">
        <v>280771829</v>
      </c>
    </row>
    <row r="148" spans="1:4" ht="45" customHeight="1" x14ac:dyDescent="0.25">
      <c r="A148" s="248"/>
      <c r="B148" s="247"/>
      <c r="C148" s="214" t="s">
        <v>137</v>
      </c>
      <c r="D148" s="213">
        <v>98306930</v>
      </c>
    </row>
    <row r="149" spans="1:4" ht="30" customHeight="1" x14ac:dyDescent="0.25">
      <c r="A149" s="245" t="s">
        <v>6</v>
      </c>
      <c r="B149" s="247" t="s">
        <v>138</v>
      </c>
      <c r="C149" s="242" t="s">
        <v>19</v>
      </c>
      <c r="D149" s="213">
        <v>250000000</v>
      </c>
    </row>
    <row r="150" spans="1:4" ht="45" customHeight="1" x14ac:dyDescent="0.25">
      <c r="A150" s="248"/>
      <c r="B150" s="247"/>
      <c r="C150" s="214" t="s">
        <v>93</v>
      </c>
      <c r="D150" s="213">
        <v>40000000</v>
      </c>
    </row>
    <row r="151" spans="1:4" ht="40.5" customHeight="1" x14ac:dyDescent="0.25">
      <c r="A151" s="245" t="s">
        <v>6</v>
      </c>
      <c r="B151" s="247" t="s">
        <v>139</v>
      </c>
      <c r="C151" s="214" t="s">
        <v>140</v>
      </c>
      <c r="D151" s="213">
        <v>3621527478</v>
      </c>
    </row>
    <row r="152" spans="1:4" ht="30" customHeight="1" x14ac:dyDescent="0.25">
      <c r="A152" s="248"/>
      <c r="B152" s="247"/>
      <c r="C152" s="214" t="s">
        <v>141</v>
      </c>
      <c r="D152" s="213">
        <v>29696246</v>
      </c>
    </row>
    <row r="153" spans="1:4" ht="30" customHeight="1" x14ac:dyDescent="0.25">
      <c r="A153" s="248"/>
      <c r="B153" s="247"/>
      <c r="C153" s="214" t="s">
        <v>142</v>
      </c>
      <c r="D153" s="213">
        <v>18446742</v>
      </c>
    </row>
    <row r="154" spans="1:4" ht="45" customHeight="1" x14ac:dyDescent="0.25">
      <c r="A154" s="248"/>
      <c r="B154" s="247"/>
      <c r="C154" s="214" t="s">
        <v>143</v>
      </c>
      <c r="D154" s="213">
        <v>26675910</v>
      </c>
    </row>
    <row r="155" spans="1:4" ht="45" customHeight="1" x14ac:dyDescent="0.25">
      <c r="A155" s="248"/>
      <c r="B155" s="247"/>
      <c r="C155" s="214" t="s">
        <v>146</v>
      </c>
      <c r="D155" s="213">
        <v>635448275</v>
      </c>
    </row>
    <row r="156" spans="1:4" ht="45" customHeight="1" x14ac:dyDescent="0.25">
      <c r="A156" s="248"/>
      <c r="B156" s="247"/>
      <c r="C156" s="214" t="s">
        <v>147</v>
      </c>
      <c r="D156" s="213">
        <v>3079746</v>
      </c>
    </row>
    <row r="157" spans="1:4" ht="45" customHeight="1" x14ac:dyDescent="0.25">
      <c r="A157" s="248"/>
      <c r="B157" s="247"/>
      <c r="C157" s="214" t="s">
        <v>93</v>
      </c>
      <c r="D157" s="213">
        <v>1612449495</v>
      </c>
    </row>
    <row r="158" spans="1:4" ht="45" customHeight="1" x14ac:dyDescent="0.25">
      <c r="A158" s="248"/>
      <c r="B158" s="247"/>
      <c r="C158" s="214" t="s">
        <v>148</v>
      </c>
      <c r="D158" s="213">
        <v>679688750</v>
      </c>
    </row>
    <row r="159" spans="1:4" ht="45" customHeight="1" x14ac:dyDescent="0.25">
      <c r="A159" s="248"/>
      <c r="B159" s="247"/>
      <c r="C159" s="214" t="s">
        <v>149</v>
      </c>
      <c r="D159" s="213">
        <v>55110000</v>
      </c>
    </row>
    <row r="160" spans="1:4" ht="45" customHeight="1" x14ac:dyDescent="0.25">
      <c r="A160" s="248"/>
      <c r="B160" s="247"/>
      <c r="C160" s="214" t="s">
        <v>150</v>
      </c>
      <c r="D160" s="213">
        <v>57908250</v>
      </c>
    </row>
    <row r="161" spans="1:4" ht="45" customHeight="1" x14ac:dyDescent="0.25">
      <c r="A161" s="248"/>
      <c r="B161" s="247"/>
      <c r="C161" s="214" t="s">
        <v>151</v>
      </c>
      <c r="D161" s="213">
        <v>4695250</v>
      </c>
    </row>
    <row r="162" spans="1:4" x14ac:dyDescent="0.25">
      <c r="A162" s="234" t="s">
        <v>2</v>
      </c>
      <c r="B162" s="212" t="s">
        <v>154</v>
      </c>
      <c r="C162" s="214"/>
      <c r="D162" s="213">
        <f>+D163+D175+D179+D183+D187+D192</f>
        <v>2693503329</v>
      </c>
    </row>
    <row r="163" spans="1:4" ht="24" x14ac:dyDescent="0.25">
      <c r="A163" s="234" t="s">
        <v>7</v>
      </c>
      <c r="B163" s="212" t="s">
        <v>155</v>
      </c>
      <c r="C163" s="214"/>
      <c r="D163" s="213">
        <f>+D164+D166+D172</f>
        <v>182416877</v>
      </c>
    </row>
    <row r="164" spans="1:4" x14ac:dyDescent="0.25">
      <c r="A164" s="234" t="s">
        <v>4</v>
      </c>
      <c r="B164" s="212" t="s">
        <v>156</v>
      </c>
      <c r="C164" s="214"/>
      <c r="D164" s="213">
        <f>+D165</f>
        <v>20000000</v>
      </c>
    </row>
    <row r="165" spans="1:4" ht="30" customHeight="1" x14ac:dyDescent="0.25">
      <c r="A165" s="234" t="s">
        <v>6</v>
      </c>
      <c r="B165" s="212" t="s">
        <v>157</v>
      </c>
      <c r="C165" s="242" t="s">
        <v>19</v>
      </c>
      <c r="D165" s="213">
        <v>20000000</v>
      </c>
    </row>
    <row r="166" spans="1:4" ht="30" customHeight="1" x14ac:dyDescent="0.25">
      <c r="A166" s="234" t="s">
        <v>4</v>
      </c>
      <c r="B166" s="212" t="s">
        <v>158</v>
      </c>
      <c r="C166" s="214"/>
      <c r="D166" s="213">
        <f>SUM(D167:D171)</f>
        <v>93416877</v>
      </c>
    </row>
    <row r="167" spans="1:4" ht="30" customHeight="1" x14ac:dyDescent="0.25">
      <c r="A167" s="240" t="s">
        <v>6</v>
      </c>
      <c r="B167" s="212" t="s">
        <v>159</v>
      </c>
      <c r="C167" s="242" t="s">
        <v>19</v>
      </c>
      <c r="D167" s="213">
        <v>20000000</v>
      </c>
    </row>
    <row r="168" spans="1:4" x14ac:dyDescent="0.25">
      <c r="A168" s="240" t="s">
        <v>6</v>
      </c>
      <c r="B168" s="212" t="s">
        <v>160</v>
      </c>
      <c r="C168" s="242" t="s">
        <v>19</v>
      </c>
      <c r="D168" s="213">
        <v>20000000</v>
      </c>
    </row>
    <row r="169" spans="1:4" ht="45" customHeight="1" x14ac:dyDescent="0.25">
      <c r="A169" s="240" t="s">
        <v>6</v>
      </c>
      <c r="B169" s="212" t="s">
        <v>161</v>
      </c>
      <c r="C169" s="242" t="s">
        <v>19</v>
      </c>
      <c r="D169" s="213">
        <v>13416877</v>
      </c>
    </row>
    <row r="170" spans="1:4" ht="60" customHeight="1" x14ac:dyDescent="0.25">
      <c r="A170" s="240" t="s">
        <v>6</v>
      </c>
      <c r="B170" s="212" t="s">
        <v>162</v>
      </c>
      <c r="C170" s="242" t="s">
        <v>19</v>
      </c>
      <c r="D170" s="213">
        <v>20000000</v>
      </c>
    </row>
    <row r="171" spans="1:4" ht="30" customHeight="1" x14ac:dyDescent="0.25">
      <c r="A171" s="240" t="s">
        <v>6</v>
      </c>
      <c r="B171" s="212" t="s">
        <v>163</v>
      </c>
      <c r="C171" s="242" t="s">
        <v>19</v>
      </c>
      <c r="D171" s="213">
        <v>20000000</v>
      </c>
    </row>
    <row r="172" spans="1:4" x14ac:dyDescent="0.25">
      <c r="A172" s="234" t="s">
        <v>4</v>
      </c>
      <c r="B172" s="212" t="s">
        <v>164</v>
      </c>
      <c r="C172" s="214"/>
      <c r="D172" s="213">
        <f>SUM(D173:D174)</f>
        <v>69000000</v>
      </c>
    </row>
    <row r="173" spans="1:4" ht="30" customHeight="1" x14ac:dyDescent="0.25">
      <c r="A173" s="240" t="s">
        <v>6</v>
      </c>
      <c r="B173" s="212" t="s">
        <v>165</v>
      </c>
      <c r="C173" s="242" t="s">
        <v>19</v>
      </c>
      <c r="D173" s="213">
        <v>15000000</v>
      </c>
    </row>
    <row r="174" spans="1:4" ht="30" customHeight="1" x14ac:dyDescent="0.25">
      <c r="A174" s="240" t="s">
        <v>6</v>
      </c>
      <c r="B174" s="212" t="s">
        <v>166</v>
      </c>
      <c r="C174" s="242" t="s">
        <v>19</v>
      </c>
      <c r="D174" s="213">
        <v>54000000</v>
      </c>
    </row>
    <row r="175" spans="1:4" x14ac:dyDescent="0.25">
      <c r="A175" s="234" t="s">
        <v>7</v>
      </c>
      <c r="B175" s="212" t="s">
        <v>167</v>
      </c>
      <c r="C175" s="214"/>
      <c r="D175" s="213">
        <f>+D176</f>
        <v>108000000</v>
      </c>
    </row>
    <row r="176" spans="1:4" x14ac:dyDescent="0.25">
      <c r="A176" s="234" t="s">
        <v>4</v>
      </c>
      <c r="B176" s="212" t="s">
        <v>168</v>
      </c>
      <c r="C176" s="214"/>
      <c r="D176" s="213">
        <f>SUM(D177:D178)</f>
        <v>108000000</v>
      </c>
    </row>
    <row r="177" spans="1:4" ht="45" customHeight="1" x14ac:dyDescent="0.25">
      <c r="A177" s="249" t="s">
        <v>6</v>
      </c>
      <c r="B177" s="212" t="s">
        <v>169</v>
      </c>
      <c r="C177" s="242" t="s">
        <v>19</v>
      </c>
      <c r="D177" s="213">
        <v>54000000</v>
      </c>
    </row>
    <row r="178" spans="1:4" ht="30" customHeight="1" x14ac:dyDescent="0.25">
      <c r="A178" s="249" t="s">
        <v>6</v>
      </c>
      <c r="B178" s="212" t="s">
        <v>170</v>
      </c>
      <c r="C178" s="242" t="s">
        <v>19</v>
      </c>
      <c r="D178" s="213">
        <v>54000000</v>
      </c>
    </row>
    <row r="179" spans="1:4" x14ac:dyDescent="0.25">
      <c r="A179" s="234" t="s">
        <v>7</v>
      </c>
      <c r="B179" s="212" t="s">
        <v>171</v>
      </c>
      <c r="C179" s="214"/>
      <c r="D179" s="213">
        <f>+D180</f>
        <v>124000000</v>
      </c>
    </row>
    <row r="180" spans="1:4" x14ac:dyDescent="0.25">
      <c r="A180" s="234" t="s">
        <v>4</v>
      </c>
      <c r="B180" s="212" t="s">
        <v>172</v>
      </c>
      <c r="C180" s="214"/>
      <c r="D180" s="213">
        <f>SUM(D181:D182)</f>
        <v>124000000</v>
      </c>
    </row>
    <row r="181" spans="1:4" ht="30" customHeight="1" x14ac:dyDescent="0.25">
      <c r="A181" s="240" t="s">
        <v>6</v>
      </c>
      <c r="B181" s="212" t="s">
        <v>173</v>
      </c>
      <c r="C181" s="242" t="s">
        <v>19</v>
      </c>
      <c r="D181" s="213">
        <v>70000000</v>
      </c>
    </row>
    <row r="182" spans="1:4" ht="30" customHeight="1" x14ac:dyDescent="0.25">
      <c r="A182" s="240" t="s">
        <v>6</v>
      </c>
      <c r="B182" s="212" t="s">
        <v>174</v>
      </c>
      <c r="C182" s="242" t="s">
        <v>19</v>
      </c>
      <c r="D182" s="213">
        <v>54000000</v>
      </c>
    </row>
    <row r="183" spans="1:4" ht="24" x14ac:dyDescent="0.25">
      <c r="A183" s="234" t="s">
        <v>7</v>
      </c>
      <c r="B183" s="212" t="s">
        <v>175</v>
      </c>
      <c r="C183" s="214"/>
      <c r="D183" s="213">
        <f>+D184</f>
        <v>84000000</v>
      </c>
    </row>
    <row r="184" spans="1:4" x14ac:dyDescent="0.25">
      <c r="A184" s="234" t="s">
        <v>4</v>
      </c>
      <c r="B184" s="212" t="s">
        <v>176</v>
      </c>
      <c r="C184" s="214"/>
      <c r="D184" s="213">
        <f>SUM(D185:D186)</f>
        <v>84000000</v>
      </c>
    </row>
    <row r="185" spans="1:4" ht="30" customHeight="1" x14ac:dyDescent="0.25">
      <c r="A185" s="249" t="s">
        <v>6</v>
      </c>
      <c r="B185" s="212" t="s">
        <v>177</v>
      </c>
      <c r="C185" s="242" t="s">
        <v>19</v>
      </c>
      <c r="D185" s="213">
        <v>54000000</v>
      </c>
    </row>
    <row r="186" spans="1:4" ht="30" customHeight="1" x14ac:dyDescent="0.25">
      <c r="A186" s="249" t="s">
        <v>6</v>
      </c>
      <c r="B186" s="212" t="s">
        <v>178</v>
      </c>
      <c r="C186" s="242" t="s">
        <v>19</v>
      </c>
      <c r="D186" s="213">
        <v>30000000</v>
      </c>
    </row>
    <row r="187" spans="1:4" ht="24" x14ac:dyDescent="0.25">
      <c r="A187" s="234" t="s">
        <v>7</v>
      </c>
      <c r="B187" s="212" t="s">
        <v>179</v>
      </c>
      <c r="C187" s="214"/>
      <c r="D187" s="213">
        <f>+D188</f>
        <v>2165086452</v>
      </c>
    </row>
    <row r="188" spans="1:4" x14ac:dyDescent="0.25">
      <c r="A188" s="234" t="s">
        <v>4</v>
      </c>
      <c r="B188" s="212" t="s">
        <v>180</v>
      </c>
      <c r="C188" s="214"/>
      <c r="D188" s="213">
        <f>SUM(D189:D191)</f>
        <v>2165086452</v>
      </c>
    </row>
    <row r="189" spans="1:4" ht="30" customHeight="1" x14ac:dyDescent="0.25">
      <c r="A189" s="249" t="s">
        <v>6</v>
      </c>
      <c r="B189" s="212" t="s">
        <v>181</v>
      </c>
      <c r="C189" s="242" t="s">
        <v>19</v>
      </c>
      <c r="D189" s="213">
        <v>50000000</v>
      </c>
    </row>
    <row r="190" spans="1:4" ht="30" customHeight="1" x14ac:dyDescent="0.25">
      <c r="A190" s="250" t="s">
        <v>6</v>
      </c>
      <c r="B190" s="246" t="s">
        <v>182</v>
      </c>
      <c r="C190" s="242" t="s">
        <v>183</v>
      </c>
      <c r="D190" s="213">
        <v>2105067300</v>
      </c>
    </row>
    <row r="191" spans="1:4" ht="30" customHeight="1" x14ac:dyDescent="0.25">
      <c r="A191" s="250"/>
      <c r="B191" s="246"/>
      <c r="C191" s="214" t="s">
        <v>184</v>
      </c>
      <c r="D191" s="213">
        <v>10019152</v>
      </c>
    </row>
    <row r="192" spans="1:4" x14ac:dyDescent="0.25">
      <c r="A192" s="234" t="s">
        <v>7</v>
      </c>
      <c r="B192" s="212" t="s">
        <v>185</v>
      </c>
      <c r="C192" s="214"/>
      <c r="D192" s="213">
        <f>+D193</f>
        <v>30000000</v>
      </c>
    </row>
    <row r="193" spans="1:4" x14ac:dyDescent="0.25">
      <c r="A193" s="234" t="s">
        <v>4</v>
      </c>
      <c r="B193" s="212" t="s">
        <v>186</v>
      </c>
      <c r="C193" s="214"/>
      <c r="D193" s="213">
        <f>SUM(D194:D195)</f>
        <v>30000000</v>
      </c>
    </row>
    <row r="194" spans="1:4" ht="30" customHeight="1" x14ac:dyDescent="0.25">
      <c r="A194" s="240" t="s">
        <v>6</v>
      </c>
      <c r="B194" s="212" t="s">
        <v>187</v>
      </c>
      <c r="C194" s="242" t="s">
        <v>19</v>
      </c>
      <c r="D194" s="213">
        <v>15000000</v>
      </c>
    </row>
    <row r="195" spans="1:4" ht="30" customHeight="1" x14ac:dyDescent="0.25">
      <c r="A195" s="240" t="s">
        <v>6</v>
      </c>
      <c r="B195" s="212" t="s">
        <v>188</v>
      </c>
      <c r="C195" s="242" t="s">
        <v>19</v>
      </c>
      <c r="D195" s="213">
        <v>15000000</v>
      </c>
    </row>
    <row r="196" spans="1:4" x14ac:dyDescent="0.25">
      <c r="A196" s="234" t="s">
        <v>2</v>
      </c>
      <c r="B196" s="212" t="s">
        <v>189</v>
      </c>
      <c r="C196" s="214"/>
      <c r="D196" s="213">
        <f>+D197</f>
        <v>140000000</v>
      </c>
    </row>
    <row r="197" spans="1:4" x14ac:dyDescent="0.25">
      <c r="A197" s="234" t="s">
        <v>7</v>
      </c>
      <c r="B197" s="212" t="s">
        <v>190</v>
      </c>
      <c r="C197" s="214"/>
      <c r="D197" s="213">
        <f>+D198+D201</f>
        <v>140000000</v>
      </c>
    </row>
    <row r="198" spans="1:4" x14ac:dyDescent="0.25">
      <c r="A198" s="234" t="s">
        <v>4</v>
      </c>
      <c r="B198" s="212" t="s">
        <v>191</v>
      </c>
      <c r="C198" s="214"/>
      <c r="D198" s="213">
        <f>SUM(D199:D200)</f>
        <v>70000000</v>
      </c>
    </row>
    <row r="199" spans="1:4" ht="30" customHeight="1" x14ac:dyDescent="0.25">
      <c r="A199" s="240" t="s">
        <v>6</v>
      </c>
      <c r="B199" s="212" t="s">
        <v>192</v>
      </c>
      <c r="C199" s="242" t="s">
        <v>19</v>
      </c>
      <c r="D199" s="213">
        <v>35000000</v>
      </c>
    </row>
    <row r="200" spans="1:4" ht="30" customHeight="1" x14ac:dyDescent="0.25">
      <c r="A200" s="240" t="s">
        <v>6</v>
      </c>
      <c r="B200" s="212" t="s">
        <v>193</v>
      </c>
      <c r="C200" s="242" t="s">
        <v>19</v>
      </c>
      <c r="D200" s="213">
        <v>35000000</v>
      </c>
    </row>
    <row r="201" spans="1:4" ht="30" customHeight="1" x14ac:dyDescent="0.25">
      <c r="A201" s="234" t="s">
        <v>4</v>
      </c>
      <c r="B201" s="212" t="s">
        <v>194</v>
      </c>
      <c r="C201" s="214"/>
      <c r="D201" s="213">
        <f>SUM(D202:D203)</f>
        <v>70000000</v>
      </c>
    </row>
    <row r="202" spans="1:4" ht="30" customHeight="1" x14ac:dyDescent="0.25">
      <c r="A202" s="240" t="s">
        <v>6</v>
      </c>
      <c r="B202" s="212" t="s">
        <v>195</v>
      </c>
      <c r="C202" s="242" t="s">
        <v>19</v>
      </c>
      <c r="D202" s="213">
        <v>35000000</v>
      </c>
    </row>
    <row r="203" spans="1:4" ht="30" customHeight="1" x14ac:dyDescent="0.25">
      <c r="A203" s="240" t="s">
        <v>6</v>
      </c>
      <c r="B203" s="212" t="s">
        <v>196</v>
      </c>
      <c r="C203" s="242" t="s">
        <v>19</v>
      </c>
      <c r="D203" s="213">
        <v>35000000</v>
      </c>
    </row>
    <row r="204" spans="1:4" x14ac:dyDescent="0.25">
      <c r="A204" s="234" t="s">
        <v>2</v>
      </c>
      <c r="B204" s="212" t="s">
        <v>197</v>
      </c>
      <c r="C204" s="214"/>
      <c r="D204" s="213">
        <f>+D205</f>
        <v>856433124</v>
      </c>
    </row>
    <row r="205" spans="1:4" x14ac:dyDescent="0.25">
      <c r="A205" s="234" t="s">
        <v>7</v>
      </c>
      <c r="B205" s="212" t="s">
        <v>198</v>
      </c>
      <c r="C205" s="214"/>
      <c r="D205" s="213">
        <f>+D206+D214+D224</f>
        <v>856433124</v>
      </c>
    </row>
    <row r="206" spans="1:4" ht="30" customHeight="1" x14ac:dyDescent="0.25">
      <c r="A206" s="234" t="s">
        <v>4</v>
      </c>
      <c r="B206" s="212" t="s">
        <v>199</v>
      </c>
      <c r="C206" s="214"/>
      <c r="D206" s="213">
        <f>SUM(D207:D213)</f>
        <v>150000000</v>
      </c>
    </row>
    <row r="207" spans="1:4" ht="30" customHeight="1" x14ac:dyDescent="0.25">
      <c r="A207" s="240" t="s">
        <v>6</v>
      </c>
      <c r="B207" s="212" t="s">
        <v>200</v>
      </c>
      <c r="C207" s="242" t="s">
        <v>19</v>
      </c>
      <c r="D207" s="213">
        <v>10000000</v>
      </c>
    </row>
    <row r="208" spans="1:4" ht="45" customHeight="1" x14ac:dyDescent="0.25">
      <c r="A208" s="240" t="s">
        <v>6</v>
      </c>
      <c r="B208" s="212" t="s">
        <v>201</v>
      </c>
      <c r="C208" s="242" t="s">
        <v>19</v>
      </c>
      <c r="D208" s="213">
        <v>10000000</v>
      </c>
    </row>
    <row r="209" spans="1:4" ht="30" customHeight="1" x14ac:dyDescent="0.25">
      <c r="A209" s="240" t="s">
        <v>6</v>
      </c>
      <c r="B209" s="212" t="s">
        <v>202</v>
      </c>
      <c r="C209" s="242" t="s">
        <v>19</v>
      </c>
      <c r="D209" s="213">
        <v>20000000</v>
      </c>
    </row>
    <row r="210" spans="1:4" ht="45" customHeight="1" x14ac:dyDescent="0.25">
      <c r="A210" s="240" t="s">
        <v>6</v>
      </c>
      <c r="B210" s="212" t="s">
        <v>203</v>
      </c>
      <c r="C210" s="242" t="s">
        <v>19</v>
      </c>
      <c r="D210" s="213">
        <v>10000000</v>
      </c>
    </row>
    <row r="211" spans="1:4" ht="30" customHeight="1" x14ac:dyDescent="0.25">
      <c r="A211" s="240" t="s">
        <v>6</v>
      </c>
      <c r="B211" s="212" t="s">
        <v>204</v>
      </c>
      <c r="C211" s="242" t="s">
        <v>19</v>
      </c>
      <c r="D211" s="213">
        <v>40000000</v>
      </c>
    </row>
    <row r="212" spans="1:4" ht="45" customHeight="1" x14ac:dyDescent="0.25">
      <c r="A212" s="240" t="s">
        <v>6</v>
      </c>
      <c r="B212" s="212" t="s">
        <v>205</v>
      </c>
      <c r="C212" s="242" t="s">
        <v>19</v>
      </c>
      <c r="D212" s="213">
        <v>40000000</v>
      </c>
    </row>
    <row r="213" spans="1:4" ht="30" customHeight="1" x14ac:dyDescent="0.25">
      <c r="A213" s="240" t="s">
        <v>6</v>
      </c>
      <c r="B213" s="212" t="s">
        <v>206</v>
      </c>
      <c r="C213" s="242" t="s">
        <v>19</v>
      </c>
      <c r="D213" s="213">
        <v>20000000</v>
      </c>
    </row>
    <row r="214" spans="1:4" ht="30" customHeight="1" x14ac:dyDescent="0.25">
      <c r="A214" s="234" t="s">
        <v>4</v>
      </c>
      <c r="B214" s="212" t="s">
        <v>207</v>
      </c>
      <c r="C214" s="214"/>
      <c r="D214" s="213">
        <f>SUM(D215:D223)</f>
        <v>656433124</v>
      </c>
    </row>
    <row r="215" spans="1:4" ht="30" customHeight="1" x14ac:dyDescent="0.25">
      <c r="A215" s="250" t="s">
        <v>6</v>
      </c>
      <c r="B215" s="246" t="s">
        <v>208</v>
      </c>
      <c r="C215" s="242" t="s">
        <v>19</v>
      </c>
      <c r="D215" s="213">
        <v>200000000</v>
      </c>
    </row>
    <row r="216" spans="1:4" ht="39" customHeight="1" x14ac:dyDescent="0.25">
      <c r="A216" s="251"/>
      <c r="B216" s="246"/>
      <c r="C216" s="242" t="s">
        <v>318</v>
      </c>
      <c r="D216" s="213">
        <v>200000000</v>
      </c>
    </row>
    <row r="217" spans="1:4" ht="48.75" x14ac:dyDescent="0.25">
      <c r="A217" s="251"/>
      <c r="B217" s="246"/>
      <c r="C217" s="214" t="s">
        <v>313</v>
      </c>
      <c r="D217" s="213">
        <v>200000000</v>
      </c>
    </row>
    <row r="218" spans="1:4" ht="45" customHeight="1" x14ac:dyDescent="0.25">
      <c r="A218" s="250" t="s">
        <v>6</v>
      </c>
      <c r="B218" s="246" t="s">
        <v>209</v>
      </c>
      <c r="C218" s="214" t="s">
        <v>313</v>
      </c>
      <c r="D218" s="213">
        <f>37854760-5982504-8651256-18781000</f>
        <v>4440000</v>
      </c>
    </row>
    <row r="219" spans="1:4" ht="45" customHeight="1" x14ac:dyDescent="0.25">
      <c r="A219" s="250"/>
      <c r="B219" s="246"/>
      <c r="C219" s="214" t="s">
        <v>317</v>
      </c>
      <c r="D219" s="213">
        <v>5982504</v>
      </c>
    </row>
    <row r="220" spans="1:4" ht="45" customHeight="1" x14ac:dyDescent="0.25">
      <c r="A220" s="250"/>
      <c r="B220" s="246"/>
      <c r="C220" s="214" t="s">
        <v>316</v>
      </c>
      <c r="D220" s="213">
        <v>8651256</v>
      </c>
    </row>
    <row r="221" spans="1:4" ht="48.75" x14ac:dyDescent="0.25">
      <c r="A221" s="250"/>
      <c r="B221" s="246"/>
      <c r="C221" s="214" t="s">
        <v>314</v>
      </c>
      <c r="D221" s="213">
        <v>18781000</v>
      </c>
    </row>
    <row r="222" spans="1:4" ht="52.5" customHeight="1" x14ac:dyDescent="0.25">
      <c r="A222" s="250"/>
      <c r="B222" s="246"/>
      <c r="C222" s="214" t="s">
        <v>315</v>
      </c>
      <c r="D222" s="213">
        <v>2578364</v>
      </c>
    </row>
    <row r="223" spans="1:4" ht="43.5" customHeight="1" x14ac:dyDescent="0.25">
      <c r="A223" s="234" t="s">
        <v>6</v>
      </c>
      <c r="B223" s="212" t="s">
        <v>210</v>
      </c>
      <c r="C223" s="214" t="s">
        <v>313</v>
      </c>
      <c r="D223" s="213">
        <v>16000000</v>
      </c>
    </row>
    <row r="224" spans="1:4" x14ac:dyDescent="0.25">
      <c r="A224" s="234" t="s">
        <v>4</v>
      </c>
      <c r="B224" s="212" t="s">
        <v>211</v>
      </c>
      <c r="C224" s="214"/>
      <c r="D224" s="213">
        <f>+D225</f>
        <v>50000000</v>
      </c>
    </row>
    <row r="225" spans="1:4" ht="45" customHeight="1" x14ac:dyDescent="0.25">
      <c r="A225" s="234" t="s">
        <v>6</v>
      </c>
      <c r="B225" s="212" t="s">
        <v>212</v>
      </c>
      <c r="C225" s="242" t="s">
        <v>19</v>
      </c>
      <c r="D225" s="213">
        <v>50000000</v>
      </c>
    </row>
    <row r="226" spans="1:4" x14ac:dyDescent="0.25">
      <c r="A226" s="234" t="s">
        <v>2</v>
      </c>
      <c r="B226" s="212" t="s">
        <v>215</v>
      </c>
      <c r="C226" s="214"/>
      <c r="D226" s="213">
        <f>+D227</f>
        <v>732480085</v>
      </c>
    </row>
    <row r="227" spans="1:4" x14ac:dyDescent="0.25">
      <c r="A227" s="234" t="s">
        <v>7</v>
      </c>
      <c r="B227" s="212" t="s">
        <v>216</v>
      </c>
      <c r="C227" s="214"/>
      <c r="D227" s="213">
        <f>+D228+D230+D235+D251</f>
        <v>732480085</v>
      </c>
    </row>
    <row r="228" spans="1:4" x14ac:dyDescent="0.25">
      <c r="A228" s="234" t="s">
        <v>4</v>
      </c>
      <c r="B228" s="212" t="s">
        <v>58</v>
      </c>
      <c r="C228" s="214"/>
      <c r="D228" s="213">
        <f>+D229</f>
        <v>135000000</v>
      </c>
    </row>
    <row r="229" spans="1:4" ht="30" customHeight="1" x14ac:dyDescent="0.25">
      <c r="A229" s="234" t="s">
        <v>6</v>
      </c>
      <c r="B229" s="212" t="s">
        <v>217</v>
      </c>
      <c r="C229" s="242" t="s">
        <v>19</v>
      </c>
      <c r="D229" s="213">
        <v>135000000</v>
      </c>
    </row>
    <row r="230" spans="1:4" x14ac:dyDescent="0.25">
      <c r="A230" s="234" t="s">
        <v>4</v>
      </c>
      <c r="B230" s="212" t="s">
        <v>218</v>
      </c>
      <c r="C230" s="214"/>
      <c r="D230" s="213">
        <f>SUM(D231:D234)</f>
        <v>80000000</v>
      </c>
    </row>
    <row r="231" spans="1:4" ht="30" customHeight="1" x14ac:dyDescent="0.25">
      <c r="A231" s="250" t="s">
        <v>6</v>
      </c>
      <c r="B231" s="246" t="s">
        <v>219</v>
      </c>
      <c r="C231" s="242" t="s">
        <v>19</v>
      </c>
      <c r="D231" s="213">
        <v>25000000</v>
      </c>
    </row>
    <row r="232" spans="1:4" ht="30" customHeight="1" x14ac:dyDescent="0.25">
      <c r="A232" s="251"/>
      <c r="B232" s="246"/>
      <c r="C232" s="214" t="s">
        <v>221</v>
      </c>
      <c r="D232" s="213">
        <v>10000000</v>
      </c>
    </row>
    <row r="233" spans="1:4" ht="30" customHeight="1" x14ac:dyDescent="0.25">
      <c r="A233" s="250" t="s">
        <v>6</v>
      </c>
      <c r="B233" s="246" t="s">
        <v>220</v>
      </c>
      <c r="C233" s="242" t="s">
        <v>19</v>
      </c>
      <c r="D233" s="213">
        <v>25000000</v>
      </c>
    </row>
    <row r="234" spans="1:4" ht="30" customHeight="1" x14ac:dyDescent="0.25">
      <c r="A234" s="251"/>
      <c r="B234" s="246"/>
      <c r="C234" s="214" t="s">
        <v>221</v>
      </c>
      <c r="D234" s="213">
        <v>20000000</v>
      </c>
    </row>
    <row r="235" spans="1:4" x14ac:dyDescent="0.25">
      <c r="A235" s="234" t="s">
        <v>4</v>
      </c>
      <c r="B235" s="212" t="s">
        <v>222</v>
      </c>
      <c r="C235" s="214"/>
      <c r="D235" s="213">
        <f>SUM(D236:D250)</f>
        <v>285000000</v>
      </c>
    </row>
    <row r="236" spans="1:4" ht="30" customHeight="1" x14ac:dyDescent="0.25">
      <c r="A236" s="240" t="s">
        <v>6</v>
      </c>
      <c r="B236" s="212" t="s">
        <v>223</v>
      </c>
      <c r="C236" s="242" t="s">
        <v>19</v>
      </c>
      <c r="D236" s="213">
        <v>25000000</v>
      </c>
    </row>
    <row r="237" spans="1:4" ht="30" customHeight="1" x14ac:dyDescent="0.25">
      <c r="A237" s="245" t="s">
        <v>6</v>
      </c>
      <c r="B237" s="246" t="s">
        <v>224</v>
      </c>
      <c r="C237" s="242" t="s">
        <v>19</v>
      </c>
      <c r="D237" s="213">
        <v>15000000</v>
      </c>
    </row>
    <row r="238" spans="1:4" ht="30" customHeight="1" x14ac:dyDescent="0.25">
      <c r="A238" s="245"/>
      <c r="B238" s="246"/>
      <c r="C238" s="214" t="s">
        <v>221</v>
      </c>
      <c r="D238" s="213">
        <v>10000000</v>
      </c>
    </row>
    <row r="239" spans="1:4" ht="30" customHeight="1" x14ac:dyDescent="0.25">
      <c r="A239" s="240" t="s">
        <v>6</v>
      </c>
      <c r="B239" s="212" t="s">
        <v>225</v>
      </c>
      <c r="C239" s="214" t="s">
        <v>221</v>
      </c>
      <c r="D239" s="213">
        <v>10000000</v>
      </c>
    </row>
    <row r="240" spans="1:4" ht="30" customHeight="1" x14ac:dyDescent="0.25">
      <c r="A240" s="245" t="s">
        <v>6</v>
      </c>
      <c r="B240" s="246" t="s">
        <v>226</v>
      </c>
      <c r="C240" s="242" t="s">
        <v>19</v>
      </c>
      <c r="D240" s="213">
        <v>30000000</v>
      </c>
    </row>
    <row r="241" spans="1:4" ht="30" customHeight="1" x14ac:dyDescent="0.25">
      <c r="A241" s="245"/>
      <c r="B241" s="246"/>
      <c r="C241" s="214" t="s">
        <v>221</v>
      </c>
      <c r="D241" s="213">
        <v>15000000</v>
      </c>
    </row>
    <row r="242" spans="1:4" ht="45" customHeight="1" x14ac:dyDescent="0.25">
      <c r="A242" s="245" t="s">
        <v>6</v>
      </c>
      <c r="B242" s="246" t="s">
        <v>227</v>
      </c>
      <c r="C242" s="242" t="s">
        <v>19</v>
      </c>
      <c r="D242" s="213">
        <v>20000000</v>
      </c>
    </row>
    <row r="243" spans="1:4" ht="30" customHeight="1" x14ac:dyDescent="0.25">
      <c r="A243" s="245"/>
      <c r="B243" s="246"/>
      <c r="C243" s="214" t="s">
        <v>221</v>
      </c>
      <c r="D243" s="213">
        <v>10000000</v>
      </c>
    </row>
    <row r="244" spans="1:4" ht="45" customHeight="1" x14ac:dyDescent="0.25">
      <c r="A244" s="245" t="s">
        <v>6</v>
      </c>
      <c r="B244" s="246" t="s">
        <v>228</v>
      </c>
      <c r="C244" s="242" t="s">
        <v>19</v>
      </c>
      <c r="D244" s="213">
        <v>40000000</v>
      </c>
    </row>
    <row r="245" spans="1:4" ht="30" customHeight="1" x14ac:dyDescent="0.25">
      <c r="A245" s="245"/>
      <c r="B245" s="246"/>
      <c r="C245" s="214" t="s">
        <v>221</v>
      </c>
      <c r="D245" s="213">
        <v>20000000</v>
      </c>
    </row>
    <row r="246" spans="1:4" ht="30" customHeight="1" x14ac:dyDescent="0.25">
      <c r="A246" s="252"/>
      <c r="B246" s="212" t="s">
        <v>229</v>
      </c>
      <c r="C246" s="242" t="s">
        <v>230</v>
      </c>
      <c r="D246" s="213">
        <v>40000000</v>
      </c>
    </row>
    <row r="247" spans="1:4" ht="45" customHeight="1" x14ac:dyDescent="0.25">
      <c r="A247" s="245" t="s">
        <v>6</v>
      </c>
      <c r="B247" s="246" t="s">
        <v>231</v>
      </c>
      <c r="C247" s="242" t="s">
        <v>19</v>
      </c>
      <c r="D247" s="213">
        <v>25000000</v>
      </c>
    </row>
    <row r="248" spans="1:4" ht="30" customHeight="1" x14ac:dyDescent="0.25">
      <c r="A248" s="245"/>
      <c r="B248" s="246"/>
      <c r="C248" s="214" t="s">
        <v>221</v>
      </c>
      <c r="D248" s="213">
        <v>10000000</v>
      </c>
    </row>
    <row r="249" spans="1:4" ht="30" customHeight="1" x14ac:dyDescent="0.25">
      <c r="A249" s="245" t="s">
        <v>6</v>
      </c>
      <c r="B249" s="246" t="s">
        <v>232</v>
      </c>
      <c r="C249" s="242" t="s">
        <v>19</v>
      </c>
      <c r="D249" s="213">
        <v>10000000</v>
      </c>
    </row>
    <row r="250" spans="1:4" ht="30" customHeight="1" x14ac:dyDescent="0.25">
      <c r="A250" s="245"/>
      <c r="B250" s="246"/>
      <c r="C250" s="214" t="s">
        <v>221</v>
      </c>
      <c r="D250" s="213">
        <v>5000000</v>
      </c>
    </row>
    <row r="251" spans="1:4" ht="24" x14ac:dyDescent="0.25">
      <c r="A251" s="234" t="s">
        <v>4</v>
      </c>
      <c r="B251" s="212" t="s">
        <v>233</v>
      </c>
      <c r="C251" s="214"/>
      <c r="D251" s="213">
        <f>SUM(D252:D257)</f>
        <v>232480085</v>
      </c>
    </row>
    <row r="252" spans="1:4" ht="30" customHeight="1" x14ac:dyDescent="0.25">
      <c r="A252" s="240" t="s">
        <v>6</v>
      </c>
      <c r="B252" s="212" t="s">
        <v>234</v>
      </c>
      <c r="C252" s="242" t="s">
        <v>230</v>
      </c>
      <c r="D252" s="213">
        <v>80000000</v>
      </c>
    </row>
    <row r="253" spans="1:4" ht="45" customHeight="1" x14ac:dyDescent="0.25">
      <c r="A253" s="240" t="s">
        <v>6</v>
      </c>
      <c r="B253" s="212" t="s">
        <v>235</v>
      </c>
      <c r="C253" s="242" t="s">
        <v>230</v>
      </c>
      <c r="D253" s="213">
        <v>40000000</v>
      </c>
    </row>
    <row r="254" spans="1:4" ht="30" customHeight="1" x14ac:dyDescent="0.25">
      <c r="A254" s="245" t="s">
        <v>6</v>
      </c>
      <c r="B254" s="246" t="s">
        <v>236</v>
      </c>
      <c r="C254" s="242" t="s">
        <v>19</v>
      </c>
      <c r="D254" s="213">
        <v>25000000</v>
      </c>
    </row>
    <row r="255" spans="1:4" ht="30" customHeight="1" x14ac:dyDescent="0.25">
      <c r="A255" s="245"/>
      <c r="B255" s="246"/>
      <c r="C255" s="214" t="s">
        <v>221</v>
      </c>
      <c r="D255" s="213">
        <v>32837792</v>
      </c>
    </row>
    <row r="256" spans="1:4" ht="27.75" customHeight="1" x14ac:dyDescent="0.25">
      <c r="A256" s="245" t="s">
        <v>6</v>
      </c>
      <c r="B256" s="246" t="s">
        <v>237</v>
      </c>
      <c r="C256" s="242" t="s">
        <v>19</v>
      </c>
      <c r="D256" s="213">
        <v>25000000</v>
      </c>
    </row>
    <row r="257" spans="1:4" ht="18" customHeight="1" x14ac:dyDescent="0.25">
      <c r="A257" s="245"/>
      <c r="B257" s="246"/>
      <c r="C257" s="242" t="s">
        <v>230</v>
      </c>
      <c r="D257" s="213">
        <v>29642293</v>
      </c>
    </row>
    <row r="258" spans="1:4" ht="24" x14ac:dyDescent="0.25">
      <c r="A258" s="234" t="s">
        <v>0</v>
      </c>
      <c r="B258" s="212" t="s">
        <v>320</v>
      </c>
      <c r="C258" s="214"/>
      <c r="D258" s="213">
        <f>+D259+D265+D274+D285</f>
        <v>1417175227</v>
      </c>
    </row>
    <row r="259" spans="1:4" x14ac:dyDescent="0.25">
      <c r="A259" s="234" t="s">
        <v>2</v>
      </c>
      <c r="B259" s="212" t="s">
        <v>321</v>
      </c>
      <c r="C259" s="214"/>
      <c r="D259" s="213">
        <f>+D260</f>
        <v>175000000</v>
      </c>
    </row>
    <row r="260" spans="1:4" x14ac:dyDescent="0.25">
      <c r="A260" s="234" t="s">
        <v>7</v>
      </c>
      <c r="B260" s="212" t="s">
        <v>322</v>
      </c>
      <c r="C260" s="214"/>
      <c r="D260" s="213">
        <f>+D261</f>
        <v>175000000</v>
      </c>
    </row>
    <row r="261" spans="1:4" x14ac:dyDescent="0.25">
      <c r="A261" s="234" t="s">
        <v>4</v>
      </c>
      <c r="B261" s="212" t="s">
        <v>321</v>
      </c>
      <c r="C261" s="214"/>
      <c r="D261" s="213">
        <f>SUM(D262:D264)</f>
        <v>175000000</v>
      </c>
    </row>
    <row r="262" spans="1:4" ht="36" x14ac:dyDescent="0.25">
      <c r="A262" s="234" t="s">
        <v>6</v>
      </c>
      <c r="B262" s="212" t="s">
        <v>323</v>
      </c>
      <c r="C262" s="242" t="s">
        <v>19</v>
      </c>
      <c r="D262" s="124">
        <v>100000000</v>
      </c>
    </row>
    <row r="263" spans="1:4" ht="24" x14ac:dyDescent="0.25">
      <c r="A263" s="234" t="s">
        <v>6</v>
      </c>
      <c r="B263" s="212" t="s">
        <v>324</v>
      </c>
      <c r="C263" s="242" t="s">
        <v>19</v>
      </c>
      <c r="D263" s="124">
        <v>25000000</v>
      </c>
    </row>
    <row r="264" spans="1:4" ht="60" x14ac:dyDescent="0.25">
      <c r="A264" s="234" t="s">
        <v>6</v>
      </c>
      <c r="B264" s="212" t="s">
        <v>325</v>
      </c>
      <c r="C264" s="242" t="s">
        <v>19</v>
      </c>
      <c r="D264" s="124">
        <v>50000000</v>
      </c>
    </row>
    <row r="265" spans="1:4" x14ac:dyDescent="0.25">
      <c r="A265" s="234" t="s">
        <v>2</v>
      </c>
      <c r="B265" s="212" t="s">
        <v>326</v>
      </c>
      <c r="C265" s="214"/>
      <c r="D265" s="213">
        <f>+D266</f>
        <v>155000000</v>
      </c>
    </row>
    <row r="266" spans="1:4" x14ac:dyDescent="0.25">
      <c r="A266" s="234" t="s">
        <v>7</v>
      </c>
      <c r="B266" s="212" t="s">
        <v>327</v>
      </c>
      <c r="C266" s="214"/>
      <c r="D266" s="213">
        <f>+D267+D269+D272</f>
        <v>155000000</v>
      </c>
    </row>
    <row r="267" spans="1:4" x14ac:dyDescent="0.25">
      <c r="A267" s="234" t="s">
        <v>4</v>
      </c>
      <c r="B267" s="212" t="s">
        <v>328</v>
      </c>
      <c r="C267" s="214"/>
      <c r="D267" s="213">
        <f>+D268</f>
        <v>40000000</v>
      </c>
    </row>
    <row r="268" spans="1:4" ht="24" x14ac:dyDescent="0.25">
      <c r="A268" s="234" t="s">
        <v>6</v>
      </c>
      <c r="B268" s="210" t="s">
        <v>329</v>
      </c>
      <c r="C268" s="242" t="s">
        <v>19</v>
      </c>
      <c r="D268" s="124">
        <v>40000000</v>
      </c>
    </row>
    <row r="269" spans="1:4" x14ac:dyDescent="0.25">
      <c r="A269" s="234" t="s">
        <v>4</v>
      </c>
      <c r="B269" s="212" t="s">
        <v>331</v>
      </c>
      <c r="C269" s="214"/>
      <c r="D269" s="213">
        <f>SUM(D270:D271)</f>
        <v>75000000</v>
      </c>
    </row>
    <row r="270" spans="1:4" ht="48" x14ac:dyDescent="0.25">
      <c r="A270" s="234" t="s">
        <v>6</v>
      </c>
      <c r="B270" s="210" t="s">
        <v>330</v>
      </c>
      <c r="C270" s="242" t="s">
        <v>19</v>
      </c>
      <c r="D270" s="124">
        <v>40000000</v>
      </c>
    </row>
    <row r="271" spans="1:4" ht="24" x14ac:dyDescent="0.25">
      <c r="A271" s="234" t="s">
        <v>6</v>
      </c>
      <c r="B271" s="212" t="s">
        <v>332</v>
      </c>
      <c r="C271" s="242" t="s">
        <v>19</v>
      </c>
      <c r="D271" s="124">
        <v>35000000</v>
      </c>
    </row>
    <row r="272" spans="1:4" x14ac:dyDescent="0.25">
      <c r="A272" s="234" t="s">
        <v>4</v>
      </c>
      <c r="B272" s="212" t="s">
        <v>333</v>
      </c>
      <c r="C272" s="214"/>
      <c r="D272" s="213">
        <f>+D273</f>
        <v>40000000</v>
      </c>
    </row>
    <row r="273" spans="1:4" ht="36" x14ac:dyDescent="0.25">
      <c r="A273" s="234" t="s">
        <v>6</v>
      </c>
      <c r="B273" s="211" t="s">
        <v>334</v>
      </c>
      <c r="C273" s="242" t="s">
        <v>19</v>
      </c>
      <c r="D273" s="124">
        <v>40000000</v>
      </c>
    </row>
    <row r="274" spans="1:4" ht="15" customHeight="1" x14ac:dyDescent="0.25">
      <c r="A274" s="234" t="s">
        <v>2</v>
      </c>
      <c r="B274" s="212" t="s">
        <v>335</v>
      </c>
      <c r="C274" s="214"/>
      <c r="D274" s="213">
        <f>+D275</f>
        <v>210000000</v>
      </c>
    </row>
    <row r="275" spans="1:4" ht="24" x14ac:dyDescent="0.25">
      <c r="A275" s="234" t="s">
        <v>7</v>
      </c>
      <c r="B275" s="212" t="s">
        <v>336</v>
      </c>
      <c r="C275" s="214"/>
      <c r="D275" s="213">
        <f>+D276+D278+D280+D283</f>
        <v>210000000</v>
      </c>
    </row>
    <row r="276" spans="1:4" ht="24" x14ac:dyDescent="0.25">
      <c r="A276" s="234" t="s">
        <v>4</v>
      </c>
      <c r="B276" s="212" t="s">
        <v>337</v>
      </c>
      <c r="C276" s="214"/>
      <c r="D276" s="213">
        <f>+D277</f>
        <v>10000000</v>
      </c>
    </row>
    <row r="277" spans="1:4" ht="36" x14ac:dyDescent="0.25">
      <c r="A277" s="234" t="s">
        <v>6</v>
      </c>
      <c r="B277" s="212" t="s">
        <v>338</v>
      </c>
      <c r="C277" s="242" t="s">
        <v>19</v>
      </c>
      <c r="D277" s="124">
        <v>10000000</v>
      </c>
    </row>
    <row r="278" spans="1:4" ht="24" x14ac:dyDescent="0.25">
      <c r="A278" s="234" t="s">
        <v>4</v>
      </c>
      <c r="B278" s="212" t="s">
        <v>339</v>
      </c>
      <c r="C278" s="214"/>
      <c r="D278" s="213">
        <f>+D279</f>
        <v>25000000</v>
      </c>
    </row>
    <row r="279" spans="1:4" ht="36" x14ac:dyDescent="0.25">
      <c r="A279" s="234" t="s">
        <v>6</v>
      </c>
      <c r="B279" s="212" t="s">
        <v>340</v>
      </c>
      <c r="C279" s="242" t="s">
        <v>19</v>
      </c>
      <c r="D279" s="124">
        <v>25000000</v>
      </c>
    </row>
    <row r="280" spans="1:4" x14ac:dyDescent="0.25">
      <c r="A280" s="234" t="s">
        <v>4</v>
      </c>
      <c r="B280" s="212" t="s">
        <v>341</v>
      </c>
      <c r="C280" s="214"/>
      <c r="D280" s="213">
        <f>SUM(D281:D282)</f>
        <v>155000000</v>
      </c>
    </row>
    <row r="281" spans="1:4" ht="36" x14ac:dyDescent="0.25">
      <c r="A281" s="234" t="s">
        <v>6</v>
      </c>
      <c r="B281" s="212" t="s">
        <v>342</v>
      </c>
      <c r="C281" s="242" t="s">
        <v>19</v>
      </c>
      <c r="D281" s="124">
        <v>55000000</v>
      </c>
    </row>
    <row r="282" spans="1:4" ht="48" x14ac:dyDescent="0.25">
      <c r="A282" s="234" t="s">
        <v>6</v>
      </c>
      <c r="B282" s="212" t="s">
        <v>343</v>
      </c>
      <c r="C282" s="242" t="s">
        <v>19</v>
      </c>
      <c r="D282" s="124">
        <v>100000000</v>
      </c>
    </row>
    <row r="283" spans="1:4" x14ac:dyDescent="0.25">
      <c r="A283" s="234" t="s">
        <v>4</v>
      </c>
      <c r="B283" s="212" t="s">
        <v>344</v>
      </c>
      <c r="C283" s="214"/>
      <c r="D283" s="213">
        <f>+D284</f>
        <v>20000000</v>
      </c>
    </row>
    <row r="284" spans="1:4" ht="24" x14ac:dyDescent="0.25">
      <c r="A284" s="234" t="s">
        <v>6</v>
      </c>
      <c r="B284" s="212" t="s">
        <v>345</v>
      </c>
      <c r="C284" s="242" t="s">
        <v>19</v>
      </c>
      <c r="D284" s="124">
        <v>20000000</v>
      </c>
    </row>
    <row r="285" spans="1:4" x14ac:dyDescent="0.25">
      <c r="A285" s="234" t="s">
        <v>2</v>
      </c>
      <c r="B285" s="212" t="s">
        <v>346</v>
      </c>
      <c r="C285" s="214"/>
      <c r="D285" s="213">
        <f>+D286+D289+D292+D295+D298+D301+D304+D307</f>
        <v>877175227</v>
      </c>
    </row>
    <row r="286" spans="1:4" x14ac:dyDescent="0.25">
      <c r="A286" s="234" t="s">
        <v>7</v>
      </c>
      <c r="B286" s="253" t="s">
        <v>347</v>
      </c>
      <c r="C286" s="214"/>
      <c r="D286" s="213">
        <f>+D287</f>
        <v>100000000</v>
      </c>
    </row>
    <row r="287" spans="1:4" x14ac:dyDescent="0.25">
      <c r="A287" s="234" t="s">
        <v>4</v>
      </c>
      <c r="B287" s="212" t="s">
        <v>348</v>
      </c>
      <c r="C287" s="214"/>
      <c r="D287" s="213">
        <f>+D288</f>
        <v>100000000</v>
      </c>
    </row>
    <row r="288" spans="1:4" ht="36" x14ac:dyDescent="0.25">
      <c r="A288" s="234" t="s">
        <v>6</v>
      </c>
      <c r="B288" s="212" t="s">
        <v>349</v>
      </c>
      <c r="C288" s="242" t="s">
        <v>19</v>
      </c>
      <c r="D288" s="213">
        <v>100000000</v>
      </c>
    </row>
    <row r="289" spans="1:4" x14ac:dyDescent="0.25">
      <c r="A289" s="234" t="s">
        <v>7</v>
      </c>
      <c r="B289" s="253" t="s">
        <v>350</v>
      </c>
      <c r="C289" s="214"/>
      <c r="D289" s="213">
        <f>+D290</f>
        <v>50000000</v>
      </c>
    </row>
    <row r="290" spans="1:4" x14ac:dyDescent="0.25">
      <c r="A290" s="234" t="s">
        <v>4</v>
      </c>
      <c r="B290" s="212" t="s">
        <v>351</v>
      </c>
      <c r="C290" s="214"/>
      <c r="D290" s="213">
        <f>+D291</f>
        <v>50000000</v>
      </c>
    </row>
    <row r="291" spans="1:4" ht="24" x14ac:dyDescent="0.25">
      <c r="A291" s="234" t="s">
        <v>6</v>
      </c>
      <c r="B291" s="212" t="s">
        <v>352</v>
      </c>
      <c r="C291" s="242" t="s">
        <v>19</v>
      </c>
      <c r="D291" s="213">
        <v>50000000</v>
      </c>
    </row>
    <row r="292" spans="1:4" x14ac:dyDescent="0.25">
      <c r="A292" s="234" t="s">
        <v>7</v>
      </c>
      <c r="B292" s="253" t="s">
        <v>353</v>
      </c>
      <c r="C292" s="214"/>
      <c r="D292" s="213">
        <f>+D293</f>
        <v>120000000</v>
      </c>
    </row>
    <row r="293" spans="1:4" x14ac:dyDescent="0.25">
      <c r="A293" s="234" t="s">
        <v>4</v>
      </c>
      <c r="B293" s="212" t="str">
        <f>B292</f>
        <v>ASISTENCIA TÉCNICA AGROPECUARIA</v>
      </c>
      <c r="C293" s="214"/>
      <c r="D293" s="213">
        <f>+D294</f>
        <v>120000000</v>
      </c>
    </row>
    <row r="294" spans="1:4" ht="24" x14ac:dyDescent="0.25">
      <c r="A294" s="234" t="s">
        <v>6</v>
      </c>
      <c r="B294" s="212" t="s">
        <v>354</v>
      </c>
      <c r="C294" s="242" t="s">
        <v>19</v>
      </c>
      <c r="D294" s="213">
        <v>120000000</v>
      </c>
    </row>
    <row r="295" spans="1:4" x14ac:dyDescent="0.25">
      <c r="A295" s="234" t="s">
        <v>7</v>
      </c>
      <c r="B295" s="254" t="s">
        <v>355</v>
      </c>
      <c r="C295" s="214"/>
      <c r="D295" s="213">
        <f>+D296</f>
        <v>60839441</v>
      </c>
    </row>
    <row r="296" spans="1:4" x14ac:dyDescent="0.25">
      <c r="A296" s="234" t="s">
        <v>4</v>
      </c>
      <c r="B296" s="212" t="s">
        <v>356</v>
      </c>
      <c r="C296" s="214"/>
      <c r="D296" s="213">
        <f>+D297</f>
        <v>60839441</v>
      </c>
    </row>
    <row r="297" spans="1:4" ht="24" x14ac:dyDescent="0.25">
      <c r="A297" s="234" t="s">
        <v>6</v>
      </c>
      <c r="B297" s="212" t="s">
        <v>357</v>
      </c>
      <c r="C297" s="242" t="s">
        <v>19</v>
      </c>
      <c r="D297" s="213">
        <v>60839441</v>
      </c>
    </row>
    <row r="298" spans="1:4" x14ac:dyDescent="0.25">
      <c r="A298" s="234" t="s">
        <v>7</v>
      </c>
      <c r="B298" s="253" t="s">
        <v>358</v>
      </c>
      <c r="C298" s="214"/>
      <c r="D298" s="213">
        <f>+D299</f>
        <v>100000000</v>
      </c>
    </row>
    <row r="299" spans="1:4" x14ac:dyDescent="0.25">
      <c r="A299" s="234" t="s">
        <v>4</v>
      </c>
      <c r="B299" s="212" t="s">
        <v>359</v>
      </c>
      <c r="C299" s="214"/>
      <c r="D299" s="213">
        <f>+D300</f>
        <v>100000000</v>
      </c>
    </row>
    <row r="300" spans="1:4" ht="36" x14ac:dyDescent="0.25">
      <c r="A300" s="234" t="s">
        <v>6</v>
      </c>
      <c r="B300" s="212" t="s">
        <v>360</v>
      </c>
      <c r="C300" s="242" t="s">
        <v>19</v>
      </c>
      <c r="D300" s="213">
        <v>100000000</v>
      </c>
    </row>
    <row r="301" spans="1:4" x14ac:dyDescent="0.25">
      <c r="A301" s="234" t="s">
        <v>7</v>
      </c>
      <c r="B301" s="255" t="s">
        <v>364</v>
      </c>
      <c r="C301" s="214"/>
      <c r="D301" s="213">
        <f>+D302</f>
        <v>50000000</v>
      </c>
    </row>
    <row r="302" spans="1:4" x14ac:dyDescent="0.25">
      <c r="A302" s="234" t="s">
        <v>4</v>
      </c>
      <c r="B302" s="212" t="s">
        <v>365</v>
      </c>
      <c r="C302" s="214"/>
      <c r="D302" s="213">
        <f>+D303</f>
        <v>50000000</v>
      </c>
    </row>
    <row r="303" spans="1:4" ht="48" x14ac:dyDescent="0.25">
      <c r="A303" s="234" t="s">
        <v>6</v>
      </c>
      <c r="B303" s="212" t="s">
        <v>366</v>
      </c>
      <c r="C303" s="242" t="s">
        <v>19</v>
      </c>
      <c r="D303" s="213">
        <v>50000000</v>
      </c>
    </row>
    <row r="304" spans="1:4" x14ac:dyDescent="0.25">
      <c r="A304" s="234" t="s">
        <v>7</v>
      </c>
      <c r="B304" s="212" t="s">
        <v>319</v>
      </c>
      <c r="C304" s="214"/>
      <c r="D304" s="213">
        <f>+D305</f>
        <v>346316634</v>
      </c>
    </row>
    <row r="305" spans="1:4" x14ac:dyDescent="0.25">
      <c r="A305" s="234" t="s">
        <v>4</v>
      </c>
      <c r="B305" s="212" t="s">
        <v>367</v>
      </c>
      <c r="C305" s="214"/>
      <c r="D305" s="213">
        <f>+D306</f>
        <v>346316634</v>
      </c>
    </row>
    <row r="306" spans="1:4" ht="24" x14ac:dyDescent="0.25">
      <c r="A306" s="234" t="s">
        <v>6</v>
      </c>
      <c r="B306" s="212" t="s">
        <v>368</v>
      </c>
      <c r="C306" s="214" t="s">
        <v>372</v>
      </c>
      <c r="D306" s="213">
        <v>346316634</v>
      </c>
    </row>
    <row r="307" spans="1:4" x14ac:dyDescent="0.25">
      <c r="A307" s="234" t="s">
        <v>7</v>
      </c>
      <c r="B307" s="212" t="s">
        <v>361</v>
      </c>
      <c r="C307" s="214"/>
      <c r="D307" s="213">
        <f>+D308+D310</f>
        <v>50019152</v>
      </c>
    </row>
    <row r="308" spans="1:4" ht="24" x14ac:dyDescent="0.25">
      <c r="A308" s="234" t="s">
        <v>4</v>
      </c>
      <c r="B308" s="212" t="s">
        <v>362</v>
      </c>
      <c r="C308" s="214"/>
      <c r="D308" s="213">
        <f>+D309</f>
        <v>40000000</v>
      </c>
    </row>
    <row r="309" spans="1:4" ht="24" x14ac:dyDescent="0.25">
      <c r="A309" s="234" t="s">
        <v>6</v>
      </c>
      <c r="B309" s="212" t="s">
        <v>363</v>
      </c>
      <c r="C309" s="242" t="s">
        <v>19</v>
      </c>
      <c r="D309" s="213">
        <v>40000000</v>
      </c>
    </row>
    <row r="310" spans="1:4" ht="24" x14ac:dyDescent="0.25">
      <c r="A310" s="234" t="s">
        <v>4</v>
      </c>
      <c r="B310" s="212" t="s">
        <v>369</v>
      </c>
      <c r="C310" s="214"/>
      <c r="D310" s="213">
        <f>+D311</f>
        <v>10019152</v>
      </c>
    </row>
    <row r="311" spans="1:4" ht="24" x14ac:dyDescent="0.25">
      <c r="A311" s="234" t="s">
        <v>6</v>
      </c>
      <c r="B311" s="212" t="s">
        <v>370</v>
      </c>
      <c r="C311" s="214" t="s">
        <v>19</v>
      </c>
      <c r="D311" s="213">
        <v>10019152</v>
      </c>
    </row>
    <row r="312" spans="1:4" x14ac:dyDescent="0.25">
      <c r="A312" s="234" t="s">
        <v>0</v>
      </c>
      <c r="B312" s="212" t="s">
        <v>373</v>
      </c>
      <c r="C312" s="214"/>
      <c r="D312" s="213">
        <f>+D313+D317</f>
        <v>701013680</v>
      </c>
    </row>
    <row r="313" spans="1:4" x14ac:dyDescent="0.25">
      <c r="A313" s="234" t="s">
        <v>2</v>
      </c>
      <c r="B313" s="212" t="s">
        <v>241</v>
      </c>
      <c r="C313" s="214"/>
      <c r="D313" s="213">
        <f>+D314</f>
        <v>413382947</v>
      </c>
    </row>
    <row r="314" spans="1:4" x14ac:dyDescent="0.25">
      <c r="A314" s="234" t="s">
        <v>7</v>
      </c>
      <c r="B314" s="212" t="s">
        <v>242</v>
      </c>
      <c r="C314" s="214"/>
      <c r="D314" s="213">
        <f>+D315</f>
        <v>413382947</v>
      </c>
    </row>
    <row r="315" spans="1:4" ht="24" x14ac:dyDescent="0.25">
      <c r="A315" s="234" t="s">
        <v>4</v>
      </c>
      <c r="B315" s="212" t="s">
        <v>374</v>
      </c>
      <c r="C315" s="214"/>
      <c r="D315" s="213">
        <f>SUM(D316)</f>
        <v>413382947</v>
      </c>
    </row>
    <row r="316" spans="1:4" ht="45" customHeight="1" x14ac:dyDescent="0.25">
      <c r="A316" s="234" t="s">
        <v>6</v>
      </c>
      <c r="B316" s="212" t="s">
        <v>243</v>
      </c>
      <c r="C316" s="214" t="s">
        <v>244</v>
      </c>
      <c r="D316" s="213">
        <v>413382947</v>
      </c>
    </row>
    <row r="317" spans="1:4" x14ac:dyDescent="0.25">
      <c r="A317" s="234" t="s">
        <v>2</v>
      </c>
      <c r="B317" s="212" t="s">
        <v>239</v>
      </c>
      <c r="C317" s="214"/>
      <c r="D317" s="213">
        <f>+D318</f>
        <v>287630733</v>
      </c>
    </row>
    <row r="318" spans="1:4" x14ac:dyDescent="0.25">
      <c r="A318" s="234" t="s">
        <v>7</v>
      </c>
      <c r="B318" s="212" t="s">
        <v>240</v>
      </c>
      <c r="C318" s="214"/>
      <c r="D318" s="213">
        <f>+D319+D323</f>
        <v>287630733</v>
      </c>
    </row>
    <row r="319" spans="1:4" x14ac:dyDescent="0.25">
      <c r="A319" s="234" t="s">
        <v>4</v>
      </c>
      <c r="B319" s="212" t="s">
        <v>245</v>
      </c>
      <c r="C319" s="214"/>
      <c r="D319" s="213">
        <f>SUM(D320:D322)</f>
        <v>136135000</v>
      </c>
    </row>
    <row r="320" spans="1:4" ht="30" customHeight="1" x14ac:dyDescent="0.25">
      <c r="A320" s="240" t="s">
        <v>6</v>
      </c>
      <c r="B320" s="212" t="s">
        <v>246</v>
      </c>
      <c r="C320" s="242" t="s">
        <v>249</v>
      </c>
      <c r="D320" s="213">
        <v>30000000</v>
      </c>
    </row>
    <row r="321" spans="1:4" ht="30" customHeight="1" x14ac:dyDescent="0.25">
      <c r="A321" s="240" t="s">
        <v>6</v>
      </c>
      <c r="B321" s="212" t="s">
        <v>247</v>
      </c>
      <c r="C321" s="242" t="s">
        <v>249</v>
      </c>
      <c r="D321" s="213">
        <v>86135000</v>
      </c>
    </row>
    <row r="322" spans="1:4" ht="30" customHeight="1" x14ac:dyDescent="0.25">
      <c r="A322" s="240" t="s">
        <v>6</v>
      </c>
      <c r="B322" s="212" t="s">
        <v>248</v>
      </c>
      <c r="C322" s="242" t="s">
        <v>249</v>
      </c>
      <c r="D322" s="213">
        <v>20000000</v>
      </c>
    </row>
    <row r="323" spans="1:4" ht="30" customHeight="1" x14ac:dyDescent="0.25">
      <c r="A323" s="234" t="s">
        <v>4</v>
      </c>
      <c r="B323" s="212" t="s">
        <v>250</v>
      </c>
      <c r="C323" s="214"/>
      <c r="D323" s="213">
        <f>SUM(D324:D326)</f>
        <v>151495733</v>
      </c>
    </row>
    <row r="324" spans="1:4" ht="30" customHeight="1" x14ac:dyDescent="0.25">
      <c r="A324" s="240" t="s">
        <v>6</v>
      </c>
      <c r="B324" s="212" t="s">
        <v>251</v>
      </c>
      <c r="C324" s="214" t="s">
        <v>254</v>
      </c>
      <c r="D324" s="213">
        <v>96495733</v>
      </c>
    </row>
    <row r="325" spans="1:4" ht="30" customHeight="1" x14ac:dyDescent="0.25">
      <c r="A325" s="240" t="s">
        <v>6</v>
      </c>
      <c r="B325" s="212" t="s">
        <v>252</v>
      </c>
      <c r="C325" s="214" t="s">
        <v>249</v>
      </c>
      <c r="D325" s="213">
        <v>20000000</v>
      </c>
    </row>
    <row r="326" spans="1:4" ht="30" customHeight="1" x14ac:dyDescent="0.25">
      <c r="A326" s="240" t="s">
        <v>6</v>
      </c>
      <c r="B326" s="212" t="s">
        <v>253</v>
      </c>
      <c r="C326" s="214" t="s">
        <v>255</v>
      </c>
      <c r="D326" s="213">
        <v>35000000</v>
      </c>
    </row>
    <row r="327" spans="1:4" x14ac:dyDescent="0.25">
      <c r="A327" s="234" t="s">
        <v>0</v>
      </c>
      <c r="B327" s="212" t="s">
        <v>256</v>
      </c>
      <c r="C327" s="214"/>
      <c r="D327" s="213">
        <f>+D328+D352+D367+D371</f>
        <v>7807248055.1000004</v>
      </c>
    </row>
    <row r="328" spans="1:4" x14ac:dyDescent="0.25">
      <c r="A328" s="234" t="s">
        <v>2</v>
      </c>
      <c r="B328" s="212" t="s">
        <v>257</v>
      </c>
      <c r="C328" s="214"/>
      <c r="D328" s="213">
        <f>+D329+D337+D340+D346+D349</f>
        <v>2188659940</v>
      </c>
    </row>
    <row r="329" spans="1:4" ht="30" customHeight="1" x14ac:dyDescent="0.25">
      <c r="A329" s="234" t="s">
        <v>7</v>
      </c>
      <c r="B329" s="212" t="s">
        <v>258</v>
      </c>
      <c r="C329" s="214"/>
      <c r="D329" s="213">
        <f>+D330+D334</f>
        <v>1397664654</v>
      </c>
    </row>
    <row r="330" spans="1:4" ht="30" customHeight="1" x14ac:dyDescent="0.25">
      <c r="A330" s="234" t="s">
        <v>4</v>
      </c>
      <c r="B330" s="212" t="s">
        <v>259</v>
      </c>
      <c r="C330" s="214"/>
      <c r="D330" s="213">
        <f>SUM(D331:D333)</f>
        <v>1297664654</v>
      </c>
    </row>
    <row r="331" spans="1:4" ht="21" customHeight="1" x14ac:dyDescent="0.25">
      <c r="A331" s="245" t="s">
        <v>6</v>
      </c>
      <c r="B331" s="246" t="s">
        <v>260</v>
      </c>
      <c r="C331" s="242" t="s">
        <v>261</v>
      </c>
      <c r="D331" s="213">
        <v>373832327</v>
      </c>
    </row>
    <row r="332" spans="1:4" ht="21.75" customHeight="1" x14ac:dyDescent="0.25">
      <c r="A332" s="245"/>
      <c r="B332" s="246"/>
      <c r="C332" s="214" t="s">
        <v>262</v>
      </c>
      <c r="D332" s="213">
        <v>23832327</v>
      </c>
    </row>
    <row r="333" spans="1:4" x14ac:dyDescent="0.25">
      <c r="A333" s="240" t="s">
        <v>6</v>
      </c>
      <c r="B333" s="212" t="s">
        <v>263</v>
      </c>
      <c r="C333" s="242" t="s">
        <v>261</v>
      </c>
      <c r="D333" s="213">
        <v>900000000</v>
      </c>
    </row>
    <row r="334" spans="1:4" ht="30" customHeight="1" x14ac:dyDescent="0.25">
      <c r="A334" s="234" t="s">
        <v>4</v>
      </c>
      <c r="B334" s="212" t="s">
        <v>264</v>
      </c>
      <c r="C334" s="214"/>
      <c r="D334" s="213">
        <f>SUM(D335:D336)</f>
        <v>100000000</v>
      </c>
    </row>
    <row r="335" spans="1:4" x14ac:dyDescent="0.25">
      <c r="A335" s="240" t="s">
        <v>6</v>
      </c>
      <c r="B335" s="212" t="s">
        <v>265</v>
      </c>
      <c r="C335" s="242" t="s">
        <v>261</v>
      </c>
      <c r="D335" s="213">
        <v>50000000</v>
      </c>
    </row>
    <row r="336" spans="1:4" x14ac:dyDescent="0.25">
      <c r="A336" s="240"/>
      <c r="B336" s="212" t="s">
        <v>266</v>
      </c>
      <c r="C336" s="242" t="s">
        <v>261</v>
      </c>
      <c r="D336" s="213">
        <v>50000000</v>
      </c>
    </row>
    <row r="337" spans="1:4" x14ac:dyDescent="0.25">
      <c r="A337" s="234" t="s">
        <v>7</v>
      </c>
      <c r="B337" s="212" t="s">
        <v>267</v>
      </c>
      <c r="C337" s="214"/>
      <c r="D337" s="213">
        <f>+D338</f>
        <v>490155845</v>
      </c>
    </row>
    <row r="338" spans="1:4" x14ac:dyDescent="0.25">
      <c r="A338" s="234" t="s">
        <v>4</v>
      </c>
      <c r="B338" s="212" t="s">
        <v>267</v>
      </c>
      <c r="C338" s="214"/>
      <c r="D338" s="213">
        <f>+D339</f>
        <v>490155845</v>
      </c>
    </row>
    <row r="339" spans="1:4" ht="24" x14ac:dyDescent="0.25">
      <c r="A339" s="234" t="s">
        <v>6</v>
      </c>
      <c r="B339" s="212" t="s">
        <v>268</v>
      </c>
      <c r="C339" s="242" t="s">
        <v>261</v>
      </c>
      <c r="D339" s="213">
        <v>490155845</v>
      </c>
    </row>
    <row r="340" spans="1:4" ht="30" customHeight="1" x14ac:dyDescent="0.25">
      <c r="A340" s="234" t="s">
        <v>7</v>
      </c>
      <c r="B340" s="212" t="s">
        <v>269</v>
      </c>
      <c r="C340" s="214"/>
      <c r="D340" s="213">
        <f>+D341+D343</f>
        <v>100839441</v>
      </c>
    </row>
    <row r="341" spans="1:4" x14ac:dyDescent="0.25">
      <c r="A341" s="234" t="s">
        <v>4</v>
      </c>
      <c r="B341" s="212" t="s">
        <v>270</v>
      </c>
      <c r="C341" s="214"/>
      <c r="D341" s="213">
        <f>SUM(D342)</f>
        <v>30000000</v>
      </c>
    </row>
    <row r="342" spans="1:4" x14ac:dyDescent="0.25">
      <c r="A342" s="234" t="s">
        <v>6</v>
      </c>
      <c r="B342" s="212" t="s">
        <v>271</v>
      </c>
      <c r="C342" s="242" t="s">
        <v>261</v>
      </c>
      <c r="D342" s="213">
        <v>30000000</v>
      </c>
    </row>
    <row r="343" spans="1:4" x14ac:dyDescent="0.25">
      <c r="A343" s="234" t="s">
        <v>4</v>
      </c>
      <c r="B343" s="212" t="s">
        <v>272</v>
      </c>
      <c r="C343" s="214"/>
      <c r="D343" s="213">
        <f>SUM(D344:D345)</f>
        <v>70839441</v>
      </c>
    </row>
    <row r="344" spans="1:4" x14ac:dyDescent="0.25">
      <c r="A344" s="240" t="s">
        <v>6</v>
      </c>
      <c r="B344" s="246" t="s">
        <v>273</v>
      </c>
      <c r="C344" s="242" t="s">
        <v>19</v>
      </c>
      <c r="D344" s="213">
        <v>50839441</v>
      </c>
    </row>
    <row r="345" spans="1:4" x14ac:dyDescent="0.25">
      <c r="A345" s="240"/>
      <c r="B345" s="246"/>
      <c r="C345" s="242" t="s">
        <v>261</v>
      </c>
      <c r="D345" s="213">
        <v>20000000</v>
      </c>
    </row>
    <row r="346" spans="1:4" ht="30" customHeight="1" x14ac:dyDescent="0.25">
      <c r="A346" s="234" t="s">
        <v>7</v>
      </c>
      <c r="B346" s="212" t="s">
        <v>274</v>
      </c>
      <c r="C346" s="214"/>
      <c r="D346" s="213">
        <f>+D347</f>
        <v>100000000</v>
      </c>
    </row>
    <row r="347" spans="1:4" ht="24" x14ac:dyDescent="0.25">
      <c r="A347" s="234" t="s">
        <v>4</v>
      </c>
      <c r="B347" s="212" t="s">
        <v>275</v>
      </c>
      <c r="C347" s="214"/>
      <c r="D347" s="213">
        <f>+D348</f>
        <v>100000000</v>
      </c>
    </row>
    <row r="348" spans="1:4" ht="30" customHeight="1" x14ac:dyDescent="0.25">
      <c r="A348" s="234" t="s">
        <v>6</v>
      </c>
      <c r="B348" s="212" t="s">
        <v>276</v>
      </c>
      <c r="C348" s="242" t="s">
        <v>19</v>
      </c>
      <c r="D348" s="213">
        <v>100000000</v>
      </c>
    </row>
    <row r="349" spans="1:4" x14ac:dyDescent="0.25">
      <c r="A349" s="234" t="s">
        <v>7</v>
      </c>
      <c r="B349" s="212" t="s">
        <v>277</v>
      </c>
      <c r="C349" s="214"/>
      <c r="D349" s="213">
        <f>+D350</f>
        <v>100000000</v>
      </c>
    </row>
    <row r="350" spans="1:4" x14ac:dyDescent="0.25">
      <c r="A350" s="234" t="s">
        <v>4</v>
      </c>
      <c r="B350" s="212" t="s">
        <v>277</v>
      </c>
      <c r="C350" s="214"/>
      <c r="D350" s="213">
        <f>+D351</f>
        <v>100000000</v>
      </c>
    </row>
    <row r="351" spans="1:4" ht="24" x14ac:dyDescent="0.25">
      <c r="A351" s="234" t="s">
        <v>6</v>
      </c>
      <c r="B351" s="212" t="s">
        <v>278</v>
      </c>
      <c r="C351" s="242" t="s">
        <v>19</v>
      </c>
      <c r="D351" s="213">
        <v>100000000</v>
      </c>
    </row>
    <row r="352" spans="1:4" x14ac:dyDescent="0.25">
      <c r="A352" s="234" t="s">
        <v>2</v>
      </c>
      <c r="B352" s="212" t="s">
        <v>279</v>
      </c>
      <c r="C352" s="214"/>
      <c r="D352" s="213">
        <f>+D353+D358</f>
        <v>4151539631.5999999</v>
      </c>
    </row>
    <row r="353" spans="1:4" x14ac:dyDescent="0.25">
      <c r="A353" s="234" t="s">
        <v>7</v>
      </c>
      <c r="B353" s="212" t="s">
        <v>280</v>
      </c>
      <c r="C353" s="214"/>
      <c r="D353" s="213">
        <f>+D354</f>
        <v>263243191</v>
      </c>
    </row>
    <row r="354" spans="1:4" x14ac:dyDescent="0.25">
      <c r="A354" s="234" t="s">
        <v>4</v>
      </c>
      <c r="B354" s="212" t="s">
        <v>281</v>
      </c>
      <c r="C354" s="214"/>
      <c r="D354" s="213">
        <f>SUM(D355:D357)</f>
        <v>263243191</v>
      </c>
    </row>
    <row r="355" spans="1:4" x14ac:dyDescent="0.25">
      <c r="A355" s="245" t="s">
        <v>6</v>
      </c>
      <c r="B355" s="246" t="s">
        <v>282</v>
      </c>
      <c r="C355" s="242" t="s">
        <v>19</v>
      </c>
      <c r="D355" s="213">
        <v>89980848</v>
      </c>
    </row>
    <row r="356" spans="1:4" ht="24" x14ac:dyDescent="0.25">
      <c r="A356" s="245"/>
      <c r="B356" s="246"/>
      <c r="C356" s="242" t="s">
        <v>382</v>
      </c>
      <c r="D356" s="213">
        <v>10019152</v>
      </c>
    </row>
    <row r="357" spans="1:4" x14ac:dyDescent="0.25">
      <c r="A357" s="245"/>
      <c r="B357" s="246"/>
      <c r="C357" s="242" t="s">
        <v>292</v>
      </c>
      <c r="D357" s="213">
        <v>163243191</v>
      </c>
    </row>
    <row r="358" spans="1:4" x14ac:dyDescent="0.25">
      <c r="A358" s="234" t="s">
        <v>7</v>
      </c>
      <c r="B358" s="212" t="s">
        <v>283</v>
      </c>
      <c r="C358" s="214"/>
      <c r="D358" s="213">
        <f>+D359+D362</f>
        <v>3888296440.5999999</v>
      </c>
    </row>
    <row r="359" spans="1:4" ht="24" x14ac:dyDescent="0.25">
      <c r="A359" s="234" t="s">
        <v>4</v>
      </c>
      <c r="B359" s="212" t="s">
        <v>284</v>
      </c>
      <c r="C359" s="214"/>
      <c r="D359" s="213">
        <f>SUM(D360:D361)</f>
        <v>2100000000</v>
      </c>
    </row>
    <row r="360" spans="1:4" ht="24" x14ac:dyDescent="0.25">
      <c r="A360" s="240" t="s">
        <v>6</v>
      </c>
      <c r="B360" s="212" t="s">
        <v>285</v>
      </c>
      <c r="C360" s="214" t="s">
        <v>286</v>
      </c>
      <c r="D360" s="213">
        <v>1500000000</v>
      </c>
    </row>
    <row r="361" spans="1:4" ht="24" x14ac:dyDescent="0.25">
      <c r="A361" s="240" t="s">
        <v>6</v>
      </c>
      <c r="B361" s="212" t="s">
        <v>287</v>
      </c>
      <c r="C361" s="214" t="s">
        <v>286</v>
      </c>
      <c r="D361" s="213">
        <v>600000000</v>
      </c>
    </row>
    <row r="362" spans="1:4" ht="30" customHeight="1" x14ac:dyDescent="0.25">
      <c r="A362" s="234" t="s">
        <v>4</v>
      </c>
      <c r="B362" s="212" t="s">
        <v>288</v>
      </c>
      <c r="C362" s="214"/>
      <c r="D362" s="213">
        <f>SUM(D363:D366)</f>
        <v>1788296440.5999999</v>
      </c>
    </row>
    <row r="363" spans="1:4" ht="30" customHeight="1" x14ac:dyDescent="0.25">
      <c r="A363" s="250" t="s">
        <v>6</v>
      </c>
      <c r="B363" s="246" t="s">
        <v>289</v>
      </c>
      <c r="C363" s="214" t="s">
        <v>286</v>
      </c>
      <c r="D363" s="213">
        <v>1000000000</v>
      </c>
    </row>
    <row r="364" spans="1:4" ht="30" customHeight="1" x14ac:dyDescent="0.25">
      <c r="A364" s="251"/>
      <c r="B364" s="246"/>
      <c r="C364" s="214" t="s">
        <v>290</v>
      </c>
      <c r="D364" s="213">
        <v>32648638.199999999</v>
      </c>
    </row>
    <row r="365" spans="1:4" ht="30" customHeight="1" x14ac:dyDescent="0.25">
      <c r="A365" s="251"/>
      <c r="B365" s="246"/>
      <c r="C365" s="214" t="s">
        <v>67</v>
      </c>
      <c r="D365" s="213">
        <v>2003830.4</v>
      </c>
    </row>
    <row r="366" spans="1:4" ht="24" x14ac:dyDescent="0.25">
      <c r="A366" s="252"/>
      <c r="B366" s="212" t="s">
        <v>291</v>
      </c>
      <c r="C366" s="214" t="s">
        <v>286</v>
      </c>
      <c r="D366" s="213">
        <v>753643972</v>
      </c>
    </row>
    <row r="367" spans="1:4" x14ac:dyDescent="0.25">
      <c r="A367" s="234" t="s">
        <v>2</v>
      </c>
      <c r="B367" s="212" t="s">
        <v>293</v>
      </c>
      <c r="C367" s="214"/>
      <c r="D367" s="213">
        <f>+D368</f>
        <v>170000000</v>
      </c>
    </row>
    <row r="368" spans="1:4" ht="24" x14ac:dyDescent="0.25">
      <c r="A368" s="234" t="s">
        <v>7</v>
      </c>
      <c r="B368" s="212" t="s">
        <v>294</v>
      </c>
      <c r="C368" s="214"/>
      <c r="D368" s="213">
        <f>+D369</f>
        <v>170000000</v>
      </c>
    </row>
    <row r="369" spans="1:4" x14ac:dyDescent="0.25">
      <c r="A369" s="234" t="s">
        <v>4</v>
      </c>
      <c r="B369" s="212" t="s">
        <v>295</v>
      </c>
      <c r="C369" s="214"/>
      <c r="D369" s="213">
        <f>+D370</f>
        <v>170000000</v>
      </c>
    </row>
    <row r="370" spans="1:4" ht="30" customHeight="1" x14ac:dyDescent="0.25">
      <c r="A370" s="234" t="s">
        <v>6</v>
      </c>
      <c r="B370" s="212" t="s">
        <v>296</v>
      </c>
      <c r="C370" s="242" t="s">
        <v>19</v>
      </c>
      <c r="D370" s="213">
        <v>170000000</v>
      </c>
    </row>
    <row r="371" spans="1:4" x14ac:dyDescent="0.25">
      <c r="A371" s="234" t="s">
        <v>2</v>
      </c>
      <c r="B371" s="212" t="s">
        <v>297</v>
      </c>
      <c r="C371" s="214"/>
      <c r="D371" s="213">
        <f>+D372</f>
        <v>1297048483.5</v>
      </c>
    </row>
    <row r="372" spans="1:4" x14ac:dyDescent="0.25">
      <c r="A372" s="234" t="s">
        <v>7</v>
      </c>
      <c r="B372" s="212" t="s">
        <v>301</v>
      </c>
      <c r="C372" s="214"/>
      <c r="D372" s="213">
        <f>+D373+D375+D378+D380</f>
        <v>1297048483.5</v>
      </c>
    </row>
    <row r="373" spans="1:4" ht="30" customHeight="1" x14ac:dyDescent="0.25">
      <c r="A373" s="234" t="s">
        <v>4</v>
      </c>
      <c r="B373" s="212" t="s">
        <v>299</v>
      </c>
      <c r="C373" s="214"/>
      <c r="D373" s="213">
        <f>+D374</f>
        <v>581718592</v>
      </c>
    </row>
    <row r="374" spans="1:4" ht="30" customHeight="1" x14ac:dyDescent="0.25">
      <c r="A374" s="234" t="s">
        <v>6</v>
      </c>
      <c r="B374" s="212" t="s">
        <v>300</v>
      </c>
      <c r="C374" s="242" t="s">
        <v>40</v>
      </c>
      <c r="D374" s="213">
        <v>581718592</v>
      </c>
    </row>
    <row r="375" spans="1:4" x14ac:dyDescent="0.25">
      <c r="A375" s="234" t="s">
        <v>4</v>
      </c>
      <c r="B375" s="212" t="s">
        <v>302</v>
      </c>
      <c r="C375" s="214"/>
      <c r="D375" s="213">
        <f>+D376+D377</f>
        <v>86631171.5</v>
      </c>
    </row>
    <row r="376" spans="1:4" ht="30" customHeight="1" x14ac:dyDescent="0.25">
      <c r="A376" s="250" t="s">
        <v>6</v>
      </c>
      <c r="B376" s="246" t="s">
        <v>303</v>
      </c>
      <c r="C376" s="214" t="s">
        <v>304</v>
      </c>
      <c r="D376" s="213">
        <v>81621595.5</v>
      </c>
    </row>
    <row r="377" spans="1:4" ht="30" customHeight="1" x14ac:dyDescent="0.25">
      <c r="A377" s="251"/>
      <c r="B377" s="246"/>
      <c r="C377" s="214" t="s">
        <v>67</v>
      </c>
      <c r="D377" s="213">
        <v>5009576</v>
      </c>
    </row>
    <row r="378" spans="1:4" x14ac:dyDescent="0.25">
      <c r="A378" s="234" t="s">
        <v>4</v>
      </c>
      <c r="B378" s="212" t="s">
        <v>305</v>
      </c>
      <c r="C378" s="214"/>
      <c r="D378" s="213">
        <f>+D379</f>
        <v>608279000</v>
      </c>
    </row>
    <row r="379" spans="1:4" ht="45" customHeight="1" x14ac:dyDescent="0.25">
      <c r="A379" s="234" t="s">
        <v>6</v>
      </c>
      <c r="B379" s="212" t="s">
        <v>306</v>
      </c>
      <c r="C379" s="214" t="s">
        <v>298</v>
      </c>
      <c r="D379" s="213">
        <v>608279000</v>
      </c>
    </row>
    <row r="380" spans="1:4" x14ac:dyDescent="0.25">
      <c r="A380" s="234" t="s">
        <v>4</v>
      </c>
      <c r="B380" s="212" t="s">
        <v>307</v>
      </c>
      <c r="C380" s="214"/>
      <c r="D380" s="213">
        <f>+D381</f>
        <v>20419720</v>
      </c>
    </row>
    <row r="381" spans="1:4" ht="24" x14ac:dyDescent="0.25">
      <c r="A381" s="234" t="s">
        <v>6</v>
      </c>
      <c r="B381" s="212" t="s">
        <v>308</v>
      </c>
      <c r="C381" s="214" t="s">
        <v>19</v>
      </c>
      <c r="D381" s="213">
        <v>20419720</v>
      </c>
    </row>
  </sheetData>
  <mergeCells count="62">
    <mergeCell ref="A5:A6"/>
    <mergeCell ref="B5:B6"/>
    <mergeCell ref="C5:C6"/>
    <mergeCell ref="A3:D4"/>
    <mergeCell ref="A1:D1"/>
    <mergeCell ref="A2:D2"/>
    <mergeCell ref="B86:B88"/>
    <mergeCell ref="A86:A88"/>
    <mergeCell ref="B11:B12"/>
    <mergeCell ref="B50:B52"/>
    <mergeCell ref="A50:A52"/>
    <mergeCell ref="B59:B63"/>
    <mergeCell ref="A59:A63"/>
    <mergeCell ref="B93:B98"/>
    <mergeCell ref="A93:A98"/>
    <mergeCell ref="B103:B106"/>
    <mergeCell ref="A103:A106"/>
    <mergeCell ref="B117:B121"/>
    <mergeCell ref="A117:A121"/>
    <mergeCell ref="B125:B128"/>
    <mergeCell ref="A125:A128"/>
    <mergeCell ref="B130:B148"/>
    <mergeCell ref="A130:A148"/>
    <mergeCell ref="B149:B150"/>
    <mergeCell ref="A149:A150"/>
    <mergeCell ref="B151:B161"/>
    <mergeCell ref="A151:A161"/>
    <mergeCell ref="B190:B191"/>
    <mergeCell ref="A190:A191"/>
    <mergeCell ref="B215:B217"/>
    <mergeCell ref="A215:A217"/>
    <mergeCell ref="B218:B222"/>
    <mergeCell ref="A218:A222"/>
    <mergeCell ref="B231:B232"/>
    <mergeCell ref="B233:B234"/>
    <mergeCell ref="A231:A232"/>
    <mergeCell ref="A233:A234"/>
    <mergeCell ref="B240:B241"/>
    <mergeCell ref="B237:B238"/>
    <mergeCell ref="A237:A238"/>
    <mergeCell ref="A240:A241"/>
    <mergeCell ref="A242:A243"/>
    <mergeCell ref="A249:A250"/>
    <mergeCell ref="B249:B250"/>
    <mergeCell ref="B247:B248"/>
    <mergeCell ref="B244:B245"/>
    <mergeCell ref="B242:B243"/>
    <mergeCell ref="A244:A245"/>
    <mergeCell ref="A247:A248"/>
    <mergeCell ref="A254:A255"/>
    <mergeCell ref="A256:A257"/>
    <mergeCell ref="B254:B255"/>
    <mergeCell ref="B256:B257"/>
    <mergeCell ref="B331:B332"/>
    <mergeCell ref="B376:B377"/>
    <mergeCell ref="A376:A377"/>
    <mergeCell ref="A363:A365"/>
    <mergeCell ref="A355:A357"/>
    <mergeCell ref="A331:A332"/>
    <mergeCell ref="B344:B345"/>
    <mergeCell ref="B355:B357"/>
    <mergeCell ref="B363:B36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25" workbookViewId="0">
      <selection activeCell="D32" sqref="D32"/>
    </sheetView>
  </sheetViews>
  <sheetFormatPr baseColWidth="10" defaultColWidth="11.42578125" defaultRowHeight="15" x14ac:dyDescent="0.25"/>
  <cols>
    <col min="1" max="1" width="17.7109375" style="136" customWidth="1"/>
    <col min="2" max="2" width="45.42578125" style="153" customWidth="1"/>
    <col min="3" max="3" width="13.85546875" style="161" customWidth="1"/>
    <col min="4" max="4" width="18.5703125" style="166" customWidth="1"/>
    <col min="5" max="5" width="18.85546875" style="136" bestFit="1" customWidth="1"/>
    <col min="6" max="6" width="20.42578125" style="136" customWidth="1"/>
    <col min="7" max="7" width="15.140625" style="136" bestFit="1" customWidth="1"/>
    <col min="8" max="16384" width="11.42578125" style="136"/>
  </cols>
  <sheetData>
    <row r="1" spans="1:6" ht="14.45" x14ac:dyDescent="0.35">
      <c r="A1" s="135" t="s">
        <v>12</v>
      </c>
      <c r="B1" s="135" t="s">
        <v>2</v>
      </c>
      <c r="C1" s="154" t="s">
        <v>10</v>
      </c>
      <c r="D1" s="163" t="s">
        <v>11</v>
      </c>
    </row>
    <row r="2" spans="1:6" ht="14.45" x14ac:dyDescent="0.35">
      <c r="A2" s="135"/>
      <c r="B2" s="135" t="s">
        <v>383</v>
      </c>
      <c r="C2" s="154"/>
      <c r="D2" s="163">
        <f>+D3+D19+D234+D245+D201</f>
        <v>276123155693</v>
      </c>
      <c r="E2" s="137">
        <v>276123155693</v>
      </c>
      <c r="F2" s="138">
        <f>+E2-D2</f>
        <v>0</v>
      </c>
    </row>
    <row r="3" spans="1:6" ht="23.25" customHeight="1" x14ac:dyDescent="0.25">
      <c r="A3" s="139" t="s">
        <v>0</v>
      </c>
      <c r="B3" s="140" t="s">
        <v>1</v>
      </c>
      <c r="C3" s="155"/>
      <c r="D3" s="141">
        <f>+D4+D11</f>
        <v>1380732480</v>
      </c>
    </row>
    <row r="4" spans="1:6" x14ac:dyDescent="0.25">
      <c r="A4" s="139" t="s">
        <v>2</v>
      </c>
      <c r="B4" s="142" t="s">
        <v>3</v>
      </c>
      <c r="C4" s="156"/>
      <c r="D4" s="141">
        <f>+D5</f>
        <v>173262343</v>
      </c>
    </row>
    <row r="5" spans="1:6" x14ac:dyDescent="0.25">
      <c r="A5" s="139" t="s">
        <v>7</v>
      </c>
      <c r="B5" s="142" t="s">
        <v>5</v>
      </c>
      <c r="C5" s="156" t="s">
        <v>376</v>
      </c>
      <c r="D5" s="141">
        <f>+D6</f>
        <v>173262343</v>
      </c>
    </row>
    <row r="6" spans="1:6" ht="20.25" customHeight="1" x14ac:dyDescent="0.25">
      <c r="A6" s="225" t="s">
        <v>4</v>
      </c>
      <c r="B6" s="224" t="s">
        <v>8</v>
      </c>
      <c r="C6" s="157" t="s">
        <v>375</v>
      </c>
      <c r="D6" s="143">
        <f>SUM(D7:D10)</f>
        <v>173262343</v>
      </c>
    </row>
    <row r="7" spans="1:6" ht="54" customHeight="1" x14ac:dyDescent="0.25">
      <c r="A7" s="226"/>
      <c r="B7" s="224"/>
      <c r="C7" s="158" t="s">
        <v>377</v>
      </c>
      <c r="D7" s="164">
        <v>10019152</v>
      </c>
    </row>
    <row r="8" spans="1:6" ht="28.5" customHeight="1" x14ac:dyDescent="0.25">
      <c r="A8" s="226"/>
      <c r="B8" s="224"/>
      <c r="C8" s="158" t="s">
        <v>64</v>
      </c>
      <c r="D8" s="164">
        <v>120000000</v>
      </c>
    </row>
    <row r="9" spans="1:6" ht="45" customHeight="1" x14ac:dyDescent="0.25">
      <c r="A9" s="226"/>
      <c r="B9" s="224"/>
      <c r="C9" s="158" t="s">
        <v>64</v>
      </c>
      <c r="D9" s="164">
        <v>21621596</v>
      </c>
    </row>
    <row r="10" spans="1:6" ht="30" customHeight="1" x14ac:dyDescent="0.25">
      <c r="A10" s="226"/>
      <c r="B10" s="224"/>
      <c r="C10" s="158" t="s">
        <v>64</v>
      </c>
      <c r="D10" s="164">
        <v>21621595</v>
      </c>
    </row>
    <row r="11" spans="1:6" x14ac:dyDescent="0.25">
      <c r="A11" s="139" t="s">
        <v>2</v>
      </c>
      <c r="B11" s="142" t="s">
        <v>15</v>
      </c>
      <c r="C11" s="156"/>
      <c r="D11" s="141">
        <f>+D12</f>
        <v>1207470137</v>
      </c>
      <c r="F11" s="138">
        <f>SUM(D7:D10)</f>
        <v>173262343</v>
      </c>
    </row>
    <row r="12" spans="1:6" x14ac:dyDescent="0.25">
      <c r="A12" s="139" t="s">
        <v>7</v>
      </c>
      <c r="B12" s="142" t="s">
        <v>16</v>
      </c>
      <c r="C12" s="156"/>
      <c r="D12" s="141">
        <f>+D13+D16+D17+D18</f>
        <v>1207470137</v>
      </c>
    </row>
    <row r="13" spans="1:6" ht="20.25" customHeight="1" x14ac:dyDescent="0.25">
      <c r="A13" s="225" t="s">
        <v>4</v>
      </c>
      <c r="B13" s="224" t="s">
        <v>17</v>
      </c>
      <c r="C13" s="157" t="s">
        <v>376</v>
      </c>
      <c r="D13" s="143">
        <f>SUM(D14:D15)</f>
        <v>468442465</v>
      </c>
    </row>
    <row r="14" spans="1:6" x14ac:dyDescent="0.25">
      <c r="A14" s="226"/>
      <c r="B14" s="224"/>
      <c r="C14" s="158" t="s">
        <v>19</v>
      </c>
      <c r="D14" s="164">
        <v>168442465</v>
      </c>
    </row>
    <row r="15" spans="1:6" x14ac:dyDescent="0.25">
      <c r="A15" s="226"/>
      <c r="B15" s="224"/>
      <c r="C15" s="158" t="s">
        <v>19</v>
      </c>
      <c r="D15" s="164">
        <v>300000000</v>
      </c>
    </row>
    <row r="16" spans="1:6" ht="29.1" x14ac:dyDescent="0.35">
      <c r="A16" s="139" t="s">
        <v>4</v>
      </c>
      <c r="B16" s="145" t="s">
        <v>21</v>
      </c>
      <c r="C16" s="158" t="s">
        <v>19</v>
      </c>
      <c r="D16" s="165">
        <v>100000000</v>
      </c>
    </row>
    <row r="17" spans="1:4" ht="29.1" x14ac:dyDescent="0.35">
      <c r="A17" s="139" t="s">
        <v>4</v>
      </c>
      <c r="B17" s="145" t="s">
        <v>23</v>
      </c>
      <c r="C17" s="158" t="s">
        <v>19</v>
      </c>
      <c r="D17" s="165">
        <v>281259160</v>
      </c>
    </row>
    <row r="18" spans="1:4" ht="29.1" x14ac:dyDescent="0.35">
      <c r="A18" s="139" t="s">
        <v>4</v>
      </c>
      <c r="B18" s="145" t="s">
        <v>25</v>
      </c>
      <c r="C18" s="158" t="s">
        <v>19</v>
      </c>
      <c r="D18" s="165">
        <v>357768512</v>
      </c>
    </row>
    <row r="19" spans="1:4" ht="30" customHeight="1" x14ac:dyDescent="0.25">
      <c r="A19" s="139" t="s">
        <v>0</v>
      </c>
      <c r="B19" s="144" t="s">
        <v>28</v>
      </c>
      <c r="C19" s="159"/>
      <c r="D19" s="164">
        <f>+D20+D28+D50+D129+D152+D156+D170</f>
        <v>264816986250.89999</v>
      </c>
    </row>
    <row r="20" spans="1:4" ht="29.1" x14ac:dyDescent="0.35">
      <c r="A20" s="139" t="s">
        <v>2</v>
      </c>
      <c r="B20" s="144" t="s">
        <v>29</v>
      </c>
      <c r="C20" s="159"/>
      <c r="D20" s="164">
        <f>+D21+D23+D25</f>
        <v>1160000000</v>
      </c>
    </row>
    <row r="21" spans="1:4" ht="30" x14ac:dyDescent="0.25">
      <c r="A21" s="139" t="s">
        <v>7</v>
      </c>
      <c r="B21" s="144" t="s">
        <v>30</v>
      </c>
      <c r="C21" s="159"/>
      <c r="D21" s="164">
        <f>+D22</f>
        <v>140000000</v>
      </c>
    </row>
    <row r="22" spans="1:4" ht="64.5" customHeight="1" x14ac:dyDescent="0.25">
      <c r="A22" s="139" t="s">
        <v>4</v>
      </c>
      <c r="B22" s="144" t="s">
        <v>31</v>
      </c>
      <c r="C22" s="158" t="s">
        <v>19</v>
      </c>
      <c r="D22" s="164">
        <v>140000000</v>
      </c>
    </row>
    <row r="23" spans="1:4" ht="14.45" x14ac:dyDescent="0.35">
      <c r="A23" s="139" t="s">
        <v>7</v>
      </c>
      <c r="B23" s="144" t="s">
        <v>34</v>
      </c>
      <c r="C23" s="159"/>
      <c r="D23" s="164">
        <f>+D24</f>
        <v>120000000</v>
      </c>
    </row>
    <row r="24" spans="1:4" ht="68.099999999999994" customHeight="1" x14ac:dyDescent="0.25">
      <c r="A24" s="139" t="s">
        <v>4</v>
      </c>
      <c r="B24" s="144" t="s">
        <v>35</v>
      </c>
      <c r="C24" s="158" t="s">
        <v>19</v>
      </c>
      <c r="D24" s="164">
        <v>120000000</v>
      </c>
    </row>
    <row r="25" spans="1:4" ht="29.1" x14ac:dyDescent="0.35">
      <c r="A25" s="139" t="s">
        <v>7</v>
      </c>
      <c r="B25" s="144" t="s">
        <v>37</v>
      </c>
      <c r="C25" s="159"/>
      <c r="D25" s="164">
        <f>+D26+D27</f>
        <v>900000000</v>
      </c>
    </row>
    <row r="26" spans="1:4" ht="30" x14ac:dyDescent="0.25">
      <c r="A26" s="139" t="s">
        <v>4</v>
      </c>
      <c r="B26" s="144" t="s">
        <v>38</v>
      </c>
      <c r="C26" s="158" t="s">
        <v>40</v>
      </c>
      <c r="D26" s="164">
        <v>700000000</v>
      </c>
    </row>
    <row r="27" spans="1:4" ht="49.5" customHeight="1" x14ac:dyDescent="0.25">
      <c r="A27" s="139" t="s">
        <v>4</v>
      </c>
      <c r="B27" s="144" t="s">
        <v>41</v>
      </c>
      <c r="C27" s="158" t="s">
        <v>40</v>
      </c>
      <c r="D27" s="164">
        <v>200000000</v>
      </c>
    </row>
    <row r="28" spans="1:4" ht="30" x14ac:dyDescent="0.25">
      <c r="A28" s="139" t="s">
        <v>2</v>
      </c>
      <c r="B28" s="144" t="s">
        <v>43</v>
      </c>
      <c r="C28" s="159"/>
      <c r="D28" s="164">
        <f>+D29+D31+D47</f>
        <v>231030107926.89999</v>
      </c>
    </row>
    <row r="29" spans="1:4" ht="29.1" x14ac:dyDescent="0.35">
      <c r="A29" s="139" t="s">
        <v>7</v>
      </c>
      <c r="B29" s="144" t="s">
        <v>44</v>
      </c>
      <c r="C29" s="159"/>
      <c r="D29" s="164">
        <f>+D30</f>
        <v>450000000</v>
      </c>
    </row>
    <row r="30" spans="1:4" ht="45" x14ac:dyDescent="0.25">
      <c r="A30" s="139" t="s">
        <v>4</v>
      </c>
      <c r="B30" s="144" t="s">
        <v>45</v>
      </c>
      <c r="C30" s="158" t="s">
        <v>47</v>
      </c>
      <c r="D30" s="164">
        <v>450000000</v>
      </c>
    </row>
    <row r="31" spans="1:4" x14ac:dyDescent="0.25">
      <c r="A31" s="139" t="s">
        <v>7</v>
      </c>
      <c r="B31" s="144" t="s">
        <v>48</v>
      </c>
      <c r="C31" s="159"/>
      <c r="D31" s="164">
        <f>+D32+D36+D39</f>
        <v>230235368581.89999</v>
      </c>
    </row>
    <row r="32" spans="1:4" ht="23.25" x14ac:dyDescent="0.25">
      <c r="A32" s="215" t="s">
        <v>4</v>
      </c>
      <c r="B32" s="216" t="s">
        <v>49</v>
      </c>
      <c r="C32" s="159" t="s">
        <v>376</v>
      </c>
      <c r="D32" s="164">
        <f>SUM(D33:D35)</f>
        <v>2860812398.3000002</v>
      </c>
    </row>
    <row r="33" spans="1:4" ht="15" customHeight="1" x14ac:dyDescent="0.25">
      <c r="A33" s="215"/>
      <c r="B33" s="216"/>
      <c r="C33" s="158" t="s">
        <v>19</v>
      </c>
      <c r="D33" s="164">
        <v>320839441</v>
      </c>
    </row>
    <row r="34" spans="1:4" ht="45" customHeight="1" x14ac:dyDescent="0.25">
      <c r="A34" s="215"/>
      <c r="B34" s="216"/>
      <c r="C34" s="158" t="s">
        <v>47</v>
      </c>
      <c r="D34" s="164">
        <v>2491000000</v>
      </c>
    </row>
    <row r="35" spans="1:4" ht="33.75" x14ac:dyDescent="0.25">
      <c r="A35" s="215"/>
      <c r="B35" s="216"/>
      <c r="C35" s="158" t="s">
        <v>66</v>
      </c>
      <c r="D35" s="164">
        <v>48972957.299999997</v>
      </c>
    </row>
    <row r="36" spans="1:4" x14ac:dyDescent="0.25">
      <c r="A36" s="215" t="s">
        <v>4</v>
      </c>
      <c r="B36" s="216" t="s">
        <v>51</v>
      </c>
      <c r="C36" s="159"/>
      <c r="D36" s="164">
        <f>SUM(D37:D38)</f>
        <v>2900000000</v>
      </c>
    </row>
    <row r="37" spans="1:4" ht="35.25" customHeight="1" x14ac:dyDescent="0.25">
      <c r="A37" s="216"/>
      <c r="B37" s="216"/>
      <c r="C37" s="158" t="s">
        <v>47</v>
      </c>
      <c r="D37" s="164">
        <v>1900000000</v>
      </c>
    </row>
    <row r="38" spans="1:4" ht="30" customHeight="1" x14ac:dyDescent="0.25">
      <c r="A38" s="216"/>
      <c r="B38" s="216"/>
      <c r="C38" s="158" t="s">
        <v>47</v>
      </c>
      <c r="D38" s="164">
        <v>1000000000</v>
      </c>
    </row>
    <row r="39" spans="1:4" x14ac:dyDescent="0.25">
      <c r="A39" s="215" t="s">
        <v>4</v>
      </c>
      <c r="B39" s="216" t="s">
        <v>54</v>
      </c>
      <c r="C39" s="159"/>
      <c r="D39" s="164">
        <f>SUM(D40:D46)</f>
        <v>224474556183.60001</v>
      </c>
    </row>
    <row r="40" spans="1:4" ht="48.75" customHeight="1" x14ac:dyDescent="0.25">
      <c r="A40" s="216"/>
      <c r="B40" s="216"/>
      <c r="C40" s="160" t="s">
        <v>47</v>
      </c>
      <c r="D40" s="164">
        <v>191793232436</v>
      </c>
    </row>
    <row r="41" spans="1:4" ht="30" customHeight="1" x14ac:dyDescent="0.25">
      <c r="A41" s="216"/>
      <c r="B41" s="216"/>
      <c r="C41" s="160" t="s">
        <v>47</v>
      </c>
      <c r="D41" s="164">
        <v>12000000000</v>
      </c>
    </row>
    <row r="42" spans="1:4" ht="15" customHeight="1" x14ac:dyDescent="0.25">
      <c r="A42" s="216"/>
      <c r="B42" s="216"/>
      <c r="C42" s="160" t="s">
        <v>19</v>
      </c>
      <c r="D42" s="164">
        <v>600000000</v>
      </c>
    </row>
    <row r="43" spans="1:4" ht="45" customHeight="1" x14ac:dyDescent="0.25">
      <c r="A43" s="216"/>
      <c r="B43" s="216"/>
      <c r="C43" s="160" t="s">
        <v>47</v>
      </c>
      <c r="D43" s="164">
        <v>20000000000</v>
      </c>
    </row>
    <row r="44" spans="1:4" ht="60" customHeight="1" x14ac:dyDescent="0.25">
      <c r="A44" s="216"/>
      <c r="B44" s="216"/>
      <c r="C44" s="160" t="s">
        <v>69</v>
      </c>
      <c r="D44" s="164">
        <v>9454002</v>
      </c>
    </row>
    <row r="45" spans="1:4" ht="45" customHeight="1" x14ac:dyDescent="0.25">
      <c r="A45" s="216"/>
      <c r="B45" s="216"/>
      <c r="C45" s="160" t="s">
        <v>68</v>
      </c>
      <c r="D45" s="164">
        <v>68864000</v>
      </c>
    </row>
    <row r="46" spans="1:4" ht="30" customHeight="1" x14ac:dyDescent="0.25">
      <c r="A46" s="216"/>
      <c r="B46" s="216"/>
      <c r="C46" s="160" t="s">
        <v>378</v>
      </c>
      <c r="D46" s="164">
        <v>3005745.6</v>
      </c>
    </row>
    <row r="47" spans="1:4" x14ac:dyDescent="0.25">
      <c r="A47" s="139" t="s">
        <v>7</v>
      </c>
      <c r="B47" s="144" t="s">
        <v>58</v>
      </c>
      <c r="C47" s="159"/>
      <c r="D47" s="164">
        <f>+D48+D49</f>
        <v>344739345</v>
      </c>
    </row>
    <row r="48" spans="1:4" ht="30" customHeight="1" x14ac:dyDescent="0.25">
      <c r="A48" s="139" t="s">
        <v>4</v>
      </c>
      <c r="B48" s="144" t="s">
        <v>59</v>
      </c>
      <c r="C48" s="159" t="s">
        <v>61</v>
      </c>
      <c r="D48" s="164">
        <v>329739345</v>
      </c>
    </row>
    <row r="49" spans="1:4" ht="45.75" x14ac:dyDescent="0.25">
      <c r="A49" s="139" t="s">
        <v>4</v>
      </c>
      <c r="B49" s="144" t="s">
        <v>62</v>
      </c>
      <c r="C49" s="159" t="s">
        <v>47</v>
      </c>
      <c r="D49" s="164">
        <v>15000000</v>
      </c>
    </row>
    <row r="50" spans="1:4" ht="30" x14ac:dyDescent="0.25">
      <c r="A50" s="139" t="s">
        <v>2</v>
      </c>
      <c r="B50" s="144" t="s">
        <v>71</v>
      </c>
      <c r="C50" s="159"/>
      <c r="D50" s="164">
        <f>+D51+D64+D72+D83</f>
        <v>28204461786</v>
      </c>
    </row>
    <row r="51" spans="1:4" x14ac:dyDescent="0.25">
      <c r="A51" s="139" t="s">
        <v>7</v>
      </c>
      <c r="B51" s="144" t="s">
        <v>70</v>
      </c>
      <c r="C51" s="159"/>
      <c r="D51" s="164">
        <f>+D52+D53+D54+D55+D56+D57+D58+D59+D63</f>
        <v>4159740615</v>
      </c>
    </row>
    <row r="52" spans="1:4" ht="30" x14ac:dyDescent="0.25">
      <c r="A52" s="139" t="s">
        <v>4</v>
      </c>
      <c r="B52" s="144" t="s">
        <v>72</v>
      </c>
      <c r="C52" s="159" t="s">
        <v>74</v>
      </c>
      <c r="D52" s="164">
        <v>326131000</v>
      </c>
    </row>
    <row r="53" spans="1:4" ht="30" x14ac:dyDescent="0.25">
      <c r="A53" s="139" t="s">
        <v>4</v>
      </c>
      <c r="B53" s="144" t="s">
        <v>75</v>
      </c>
      <c r="C53" s="159" t="s">
        <v>74</v>
      </c>
      <c r="D53" s="164">
        <v>279541000</v>
      </c>
    </row>
    <row r="54" spans="1:4" ht="23.25" x14ac:dyDescent="0.25">
      <c r="A54" s="139" t="s">
        <v>4</v>
      </c>
      <c r="B54" s="144" t="s">
        <v>77</v>
      </c>
      <c r="C54" s="159" t="s">
        <v>74</v>
      </c>
      <c r="D54" s="164">
        <v>372721000</v>
      </c>
    </row>
    <row r="55" spans="1:4" ht="30" x14ac:dyDescent="0.25">
      <c r="A55" s="139" t="s">
        <v>4</v>
      </c>
      <c r="B55" s="144" t="s">
        <v>79</v>
      </c>
      <c r="C55" s="159" t="s">
        <v>74</v>
      </c>
      <c r="D55" s="164">
        <v>232951000</v>
      </c>
    </row>
    <row r="56" spans="1:4" ht="23.25" x14ac:dyDescent="0.25">
      <c r="A56" s="139" t="s">
        <v>4</v>
      </c>
      <c r="B56" s="144" t="s">
        <v>81</v>
      </c>
      <c r="C56" s="159" t="s">
        <v>74</v>
      </c>
      <c r="D56" s="164">
        <v>116475000</v>
      </c>
    </row>
    <row r="57" spans="1:4" ht="23.25" x14ac:dyDescent="0.25">
      <c r="A57" s="139" t="s">
        <v>4</v>
      </c>
      <c r="B57" s="144" t="s">
        <v>153</v>
      </c>
      <c r="C57" s="159" t="s">
        <v>74</v>
      </c>
      <c r="D57" s="164">
        <v>559082000</v>
      </c>
    </row>
    <row r="58" spans="1:4" ht="30" x14ac:dyDescent="0.25">
      <c r="A58" s="139" t="s">
        <v>4</v>
      </c>
      <c r="B58" s="144" t="s">
        <v>83</v>
      </c>
      <c r="C58" s="159" t="s">
        <v>74</v>
      </c>
      <c r="D58" s="164">
        <v>93180000</v>
      </c>
    </row>
    <row r="59" spans="1:4" ht="23.25" x14ac:dyDescent="0.25">
      <c r="A59" s="215" t="s">
        <v>4</v>
      </c>
      <c r="B59" s="216" t="s">
        <v>85</v>
      </c>
      <c r="C59" s="159" t="s">
        <v>376</v>
      </c>
      <c r="D59" s="164">
        <f>SUM(D60:D62)</f>
        <v>1783642615</v>
      </c>
    </row>
    <row r="60" spans="1:4" ht="30" customHeight="1" x14ac:dyDescent="0.25">
      <c r="A60" s="216"/>
      <c r="B60" s="216"/>
      <c r="C60" s="160" t="s">
        <v>19</v>
      </c>
      <c r="D60" s="164">
        <v>500810168</v>
      </c>
    </row>
    <row r="61" spans="1:4" ht="22.5" x14ac:dyDescent="0.25">
      <c r="A61" s="216"/>
      <c r="B61" s="216"/>
      <c r="C61" s="160" t="s">
        <v>74</v>
      </c>
      <c r="D61" s="164">
        <v>93180000</v>
      </c>
    </row>
    <row r="62" spans="1:4" ht="30" customHeight="1" x14ac:dyDescent="0.25">
      <c r="A62" s="216"/>
      <c r="B62" s="216"/>
      <c r="C62" s="159" t="s">
        <v>87</v>
      </c>
      <c r="D62" s="164">
        <v>1189652447</v>
      </c>
    </row>
    <row r="63" spans="1:4" ht="23.25" x14ac:dyDescent="0.25">
      <c r="A63" s="139" t="s">
        <v>4</v>
      </c>
      <c r="B63" s="144" t="s">
        <v>88</v>
      </c>
      <c r="C63" s="159" t="s">
        <v>74</v>
      </c>
      <c r="D63" s="164">
        <v>396017000</v>
      </c>
    </row>
    <row r="64" spans="1:4" ht="30" x14ac:dyDescent="0.25">
      <c r="A64" s="139" t="s">
        <v>7</v>
      </c>
      <c r="B64" s="144" t="s">
        <v>90</v>
      </c>
      <c r="C64" s="159"/>
      <c r="D64" s="164">
        <f>+D65</f>
        <v>195000000</v>
      </c>
    </row>
    <row r="65" spans="1:4" ht="23.25" x14ac:dyDescent="0.25">
      <c r="A65" s="215" t="s">
        <v>4</v>
      </c>
      <c r="B65" s="216" t="s">
        <v>91</v>
      </c>
      <c r="C65" s="159" t="s">
        <v>376</v>
      </c>
      <c r="D65" s="164">
        <f>SUM(D66:D71)</f>
        <v>195000000</v>
      </c>
    </row>
    <row r="66" spans="1:4" ht="30" customHeight="1" x14ac:dyDescent="0.25">
      <c r="A66" s="216"/>
      <c r="B66" s="216"/>
      <c r="C66" s="160" t="s">
        <v>19</v>
      </c>
      <c r="D66" s="164">
        <v>29175217</v>
      </c>
    </row>
    <row r="67" spans="1:4" ht="45" customHeight="1" x14ac:dyDescent="0.25">
      <c r="A67" s="216"/>
      <c r="B67" s="216"/>
      <c r="C67" s="159" t="s">
        <v>93</v>
      </c>
      <c r="D67" s="164">
        <v>62603500</v>
      </c>
    </row>
    <row r="68" spans="1:4" ht="45" customHeight="1" x14ac:dyDescent="0.25">
      <c r="A68" s="216"/>
      <c r="B68" s="216"/>
      <c r="C68" s="159" t="s">
        <v>94</v>
      </c>
      <c r="D68" s="164">
        <v>54757343</v>
      </c>
    </row>
    <row r="69" spans="1:4" ht="45" customHeight="1" x14ac:dyDescent="0.25">
      <c r="A69" s="216"/>
      <c r="B69" s="216"/>
      <c r="C69" s="159" t="s">
        <v>95</v>
      </c>
      <c r="D69" s="164">
        <v>14085750</v>
      </c>
    </row>
    <row r="70" spans="1:4" ht="60" customHeight="1" x14ac:dyDescent="0.25">
      <c r="A70" s="216"/>
      <c r="B70" s="216"/>
      <c r="C70" s="159" t="s">
        <v>96</v>
      </c>
      <c r="D70" s="164">
        <v>31799826</v>
      </c>
    </row>
    <row r="71" spans="1:4" ht="60" customHeight="1" x14ac:dyDescent="0.25">
      <c r="A71" s="216"/>
      <c r="B71" s="216"/>
      <c r="C71" s="159" t="s">
        <v>97</v>
      </c>
      <c r="D71" s="164">
        <v>2578364</v>
      </c>
    </row>
    <row r="72" spans="1:4" ht="30" x14ac:dyDescent="0.25">
      <c r="A72" s="139" t="s">
        <v>7</v>
      </c>
      <c r="B72" s="144" t="s">
        <v>98</v>
      </c>
      <c r="C72" s="159"/>
      <c r="D72" s="164">
        <f>+D73+D74+D79+D80+D81+D82</f>
        <v>679312000</v>
      </c>
    </row>
    <row r="73" spans="1:4" ht="30" x14ac:dyDescent="0.25">
      <c r="A73" s="139" t="s">
        <v>4</v>
      </c>
      <c r="B73" s="144" t="s">
        <v>99</v>
      </c>
      <c r="C73" s="159" t="s">
        <v>74</v>
      </c>
      <c r="D73" s="164">
        <v>419312000</v>
      </c>
    </row>
    <row r="74" spans="1:4" ht="23.25" x14ac:dyDescent="0.25">
      <c r="A74" s="215" t="s">
        <v>4</v>
      </c>
      <c r="B74" s="216" t="s">
        <v>101</v>
      </c>
      <c r="C74" s="159" t="s">
        <v>376</v>
      </c>
      <c r="D74" s="164">
        <f>SUM(D75:D78)</f>
        <v>141762500</v>
      </c>
    </row>
    <row r="75" spans="1:4" ht="22.5" x14ac:dyDescent="0.25">
      <c r="A75" s="216"/>
      <c r="B75" s="216"/>
      <c r="C75" s="160" t="s">
        <v>74</v>
      </c>
      <c r="D75" s="164">
        <v>11647500</v>
      </c>
    </row>
    <row r="76" spans="1:4" ht="45" customHeight="1" x14ac:dyDescent="0.25">
      <c r="A76" s="216"/>
      <c r="B76" s="216"/>
      <c r="C76" s="159" t="s">
        <v>93</v>
      </c>
      <c r="D76" s="164">
        <v>55110000</v>
      </c>
    </row>
    <row r="77" spans="1:4" ht="45" customHeight="1" x14ac:dyDescent="0.25">
      <c r="A77" s="216"/>
      <c r="B77" s="216"/>
      <c r="C77" s="159" t="s">
        <v>103</v>
      </c>
      <c r="D77" s="164">
        <v>37384162</v>
      </c>
    </row>
    <row r="78" spans="1:4" ht="30" customHeight="1" x14ac:dyDescent="0.25">
      <c r="A78" s="216"/>
      <c r="B78" s="216"/>
      <c r="C78" s="159" t="s">
        <v>379</v>
      </c>
      <c r="D78" s="164">
        <v>37620838</v>
      </c>
    </row>
    <row r="79" spans="1:4" ht="23.25" x14ac:dyDescent="0.25">
      <c r="A79" s="139" t="s">
        <v>4</v>
      </c>
      <c r="B79" s="144" t="s">
        <v>105</v>
      </c>
      <c r="C79" s="159" t="s">
        <v>74</v>
      </c>
      <c r="D79" s="164">
        <v>58237500</v>
      </c>
    </row>
    <row r="80" spans="1:4" ht="68.25" x14ac:dyDescent="0.25">
      <c r="A80" s="139" t="s">
        <v>4</v>
      </c>
      <c r="B80" s="144" t="s">
        <v>107</v>
      </c>
      <c r="C80" s="159" t="s">
        <v>93</v>
      </c>
      <c r="D80" s="164">
        <v>30000000</v>
      </c>
    </row>
    <row r="81" spans="1:4" ht="68.25" x14ac:dyDescent="0.25">
      <c r="A81" s="139" t="s">
        <v>4</v>
      </c>
      <c r="B81" s="144" t="s">
        <v>109</v>
      </c>
      <c r="C81" s="159" t="s">
        <v>93</v>
      </c>
      <c r="D81" s="164">
        <v>15000000</v>
      </c>
    </row>
    <row r="82" spans="1:4" ht="68.25" x14ac:dyDescent="0.25">
      <c r="A82" s="139" t="s">
        <v>4</v>
      </c>
      <c r="B82" s="144" t="s">
        <v>111</v>
      </c>
      <c r="C82" s="159" t="s">
        <v>93</v>
      </c>
      <c r="D82" s="164">
        <v>15000000</v>
      </c>
    </row>
    <row r="83" spans="1:4" ht="30" x14ac:dyDescent="0.25">
      <c r="A83" s="139" t="s">
        <v>7</v>
      </c>
      <c r="B83" s="144" t="s">
        <v>113</v>
      </c>
      <c r="C83" s="159"/>
      <c r="D83" s="164">
        <f>+D84+D90+D91+D96</f>
        <v>23170409171</v>
      </c>
    </row>
    <row r="84" spans="1:4" ht="23.25" x14ac:dyDescent="0.25">
      <c r="A84" s="215" t="s">
        <v>4</v>
      </c>
      <c r="B84" s="216" t="s">
        <v>114</v>
      </c>
      <c r="C84" s="159" t="s">
        <v>376</v>
      </c>
      <c r="D84" s="164">
        <f>SUM(D85:D89)</f>
        <v>1562756948</v>
      </c>
    </row>
    <row r="85" spans="1:4" x14ac:dyDescent="0.25">
      <c r="A85" s="216"/>
      <c r="B85" s="216"/>
      <c r="C85" s="159" t="s">
        <v>19</v>
      </c>
      <c r="D85" s="164">
        <v>508365543</v>
      </c>
    </row>
    <row r="86" spans="1:4" ht="23.25" x14ac:dyDescent="0.25">
      <c r="A86" s="216"/>
      <c r="B86" s="216"/>
      <c r="C86" s="159" t="s">
        <v>74</v>
      </c>
      <c r="D86" s="164">
        <v>908509000</v>
      </c>
    </row>
    <row r="87" spans="1:4" ht="23.25" x14ac:dyDescent="0.25">
      <c r="A87" s="216"/>
      <c r="B87" s="216"/>
      <c r="C87" s="159" t="s">
        <v>116</v>
      </c>
      <c r="D87" s="164">
        <v>24312991</v>
      </c>
    </row>
    <row r="88" spans="1:4" ht="45" customHeight="1" x14ac:dyDescent="0.25">
      <c r="A88" s="216"/>
      <c r="B88" s="216"/>
      <c r="C88" s="159" t="s">
        <v>103</v>
      </c>
      <c r="D88" s="164">
        <v>100000000</v>
      </c>
    </row>
    <row r="89" spans="1:4" ht="30" customHeight="1" x14ac:dyDescent="0.25">
      <c r="A89" s="216"/>
      <c r="B89" s="216"/>
      <c r="C89" s="159" t="s">
        <v>117</v>
      </c>
      <c r="D89" s="164">
        <v>21569414</v>
      </c>
    </row>
    <row r="90" spans="1:4" ht="23.25" x14ac:dyDescent="0.25">
      <c r="A90" s="139" t="s">
        <v>4</v>
      </c>
      <c r="B90" s="144" t="s">
        <v>118</v>
      </c>
      <c r="C90" s="159" t="s">
        <v>74</v>
      </c>
      <c r="D90" s="164">
        <v>396017000</v>
      </c>
    </row>
    <row r="91" spans="1:4" ht="23.25" x14ac:dyDescent="0.25">
      <c r="A91" s="215" t="s">
        <v>4</v>
      </c>
      <c r="B91" s="216" t="s">
        <v>120</v>
      </c>
      <c r="C91" s="159" t="s">
        <v>376</v>
      </c>
      <c r="D91" s="164">
        <f>SUM(D92:D95)</f>
        <v>596017673</v>
      </c>
    </row>
    <row r="92" spans="1:4" ht="30" customHeight="1" x14ac:dyDescent="0.25">
      <c r="A92" s="216"/>
      <c r="B92" s="216"/>
      <c r="C92" s="160" t="s">
        <v>74</v>
      </c>
      <c r="D92" s="164">
        <v>396017673</v>
      </c>
    </row>
    <row r="93" spans="1:4" ht="45" customHeight="1" x14ac:dyDescent="0.25">
      <c r="A93" s="216"/>
      <c r="B93" s="216"/>
      <c r="C93" s="159" t="s">
        <v>93</v>
      </c>
      <c r="D93" s="164">
        <v>168903255</v>
      </c>
    </row>
    <row r="94" spans="1:4" ht="45" customHeight="1" x14ac:dyDescent="0.25">
      <c r="A94" s="216"/>
      <c r="B94" s="216"/>
      <c r="C94" s="159" t="s">
        <v>103</v>
      </c>
      <c r="D94" s="164">
        <v>27945838</v>
      </c>
    </row>
    <row r="95" spans="1:4" ht="45" customHeight="1" x14ac:dyDescent="0.25">
      <c r="A95" s="216"/>
      <c r="B95" s="216"/>
      <c r="C95" s="159" t="s">
        <v>94</v>
      </c>
      <c r="D95" s="164">
        <v>3150907</v>
      </c>
    </row>
    <row r="96" spans="1:4" ht="23.25" x14ac:dyDescent="0.25">
      <c r="A96" s="223" t="s">
        <v>4</v>
      </c>
      <c r="B96" s="216" t="s">
        <v>123</v>
      </c>
      <c r="C96" s="159" t="s">
        <v>376</v>
      </c>
      <c r="D96" s="164">
        <f>SUM(D97:D128)</f>
        <v>20615617550</v>
      </c>
    </row>
    <row r="97" spans="1:7" ht="45" customHeight="1" x14ac:dyDescent="0.25">
      <c r="A97" s="223"/>
      <c r="B97" s="216"/>
      <c r="C97" s="160" t="s">
        <v>19</v>
      </c>
      <c r="D97" s="164">
        <v>250000000</v>
      </c>
      <c r="E97" s="138">
        <f>SUM(D100:D115)</f>
        <v>5381802943</v>
      </c>
    </row>
    <row r="98" spans="1:7" ht="30" customHeight="1" x14ac:dyDescent="0.25">
      <c r="A98" s="223"/>
      <c r="B98" s="216"/>
      <c r="C98" s="159" t="s">
        <v>124</v>
      </c>
      <c r="D98" s="164">
        <v>4825923807</v>
      </c>
      <c r="E98" s="138">
        <f>+D105+D106</f>
        <v>155816500</v>
      </c>
    </row>
    <row r="99" spans="1:7" ht="30" customHeight="1" x14ac:dyDescent="0.25">
      <c r="A99" s="223"/>
      <c r="B99" s="216"/>
      <c r="C99" s="159" t="s">
        <v>125</v>
      </c>
      <c r="D99" s="164">
        <v>3123164658</v>
      </c>
      <c r="E99" s="138">
        <f>+E97-E98</f>
        <v>5225986443</v>
      </c>
      <c r="F99" s="136">
        <v>5224986443</v>
      </c>
      <c r="G99" s="138">
        <f>+E99-F99</f>
        <v>1000000</v>
      </c>
    </row>
    <row r="100" spans="1:7" ht="45" customHeight="1" x14ac:dyDescent="0.25">
      <c r="A100" s="223"/>
      <c r="B100" s="216"/>
      <c r="C100" s="159" t="s">
        <v>145</v>
      </c>
      <c r="D100" s="164">
        <v>36893484</v>
      </c>
    </row>
    <row r="101" spans="1:7" ht="45" customHeight="1" x14ac:dyDescent="0.25">
      <c r="A101" s="223"/>
      <c r="B101" s="216"/>
      <c r="C101" s="159" t="s">
        <v>144</v>
      </c>
      <c r="D101" s="164">
        <v>53351820</v>
      </c>
    </row>
    <row r="102" spans="1:7" ht="30" customHeight="1" x14ac:dyDescent="0.25">
      <c r="A102" s="223"/>
      <c r="B102" s="216"/>
      <c r="C102" s="159" t="s">
        <v>126</v>
      </c>
      <c r="D102" s="164">
        <v>263570619</v>
      </c>
    </row>
    <row r="103" spans="1:7" ht="45" customHeight="1" x14ac:dyDescent="0.25">
      <c r="A103" s="223"/>
      <c r="B103" s="216"/>
      <c r="C103" s="159" t="s">
        <v>127</v>
      </c>
      <c r="D103" s="164">
        <v>1270896550</v>
      </c>
    </row>
    <row r="104" spans="1:7" ht="45" customHeight="1" x14ac:dyDescent="0.25">
      <c r="A104" s="223"/>
      <c r="B104" s="216"/>
      <c r="C104" s="159" t="s">
        <v>128</v>
      </c>
      <c r="D104" s="164">
        <v>6159492</v>
      </c>
    </row>
    <row r="105" spans="1:7" ht="45" customHeight="1" x14ac:dyDescent="0.25">
      <c r="A105" s="223"/>
      <c r="B105" s="216"/>
      <c r="C105" s="159" t="s">
        <v>93</v>
      </c>
      <c r="D105" s="164">
        <v>40000000</v>
      </c>
    </row>
    <row r="106" spans="1:7" ht="45" customHeight="1" x14ac:dyDescent="0.25">
      <c r="A106" s="223"/>
      <c r="B106" s="216"/>
      <c r="C106" s="159" t="s">
        <v>94</v>
      </c>
      <c r="D106" s="164">
        <v>115816500</v>
      </c>
    </row>
    <row r="107" spans="1:7" ht="60" customHeight="1" x14ac:dyDescent="0.25">
      <c r="A107" s="223"/>
      <c r="B107" s="216"/>
      <c r="C107" s="159" t="s">
        <v>129</v>
      </c>
      <c r="D107" s="164">
        <v>1903619883</v>
      </c>
    </row>
    <row r="108" spans="1:7" ht="45" customHeight="1" x14ac:dyDescent="0.25">
      <c r="A108" s="223"/>
      <c r="B108" s="216"/>
      <c r="C108" s="159" t="s">
        <v>130</v>
      </c>
      <c r="D108" s="164">
        <v>919064112</v>
      </c>
    </row>
    <row r="109" spans="1:7" ht="60" customHeight="1" x14ac:dyDescent="0.25">
      <c r="A109" s="223"/>
      <c r="B109" s="216"/>
      <c r="C109" s="159" t="s">
        <v>131</v>
      </c>
      <c r="D109" s="164">
        <v>112651265</v>
      </c>
    </row>
    <row r="110" spans="1:7" ht="60" customHeight="1" x14ac:dyDescent="0.25">
      <c r="A110" s="223"/>
      <c r="B110" s="216"/>
      <c r="C110" s="159" t="s">
        <v>132</v>
      </c>
      <c r="D110" s="164">
        <v>39475032</v>
      </c>
    </row>
    <row r="111" spans="1:7" ht="30" customHeight="1" x14ac:dyDescent="0.25">
      <c r="A111" s="223"/>
      <c r="B111" s="216"/>
      <c r="C111" s="159" t="s">
        <v>133</v>
      </c>
      <c r="D111" s="164">
        <v>146281664</v>
      </c>
      <c r="E111" s="137">
        <v>145281664</v>
      </c>
      <c r="F111" s="146">
        <f>+D111-E111</f>
        <v>1000000</v>
      </c>
    </row>
    <row r="112" spans="1:7" ht="30" customHeight="1" x14ac:dyDescent="0.25">
      <c r="A112" s="223"/>
      <c r="B112" s="216"/>
      <c r="C112" s="159" t="s">
        <v>134</v>
      </c>
      <c r="D112" s="164">
        <v>41745917</v>
      </c>
    </row>
    <row r="113" spans="1:7" ht="30" customHeight="1" x14ac:dyDescent="0.25">
      <c r="A113" s="223"/>
      <c r="B113" s="216"/>
      <c r="C113" s="159" t="s">
        <v>135</v>
      </c>
      <c r="D113" s="164">
        <v>53197846</v>
      </c>
    </row>
    <row r="114" spans="1:7" ht="45" customHeight="1" x14ac:dyDescent="0.25">
      <c r="A114" s="223"/>
      <c r="B114" s="216"/>
      <c r="C114" s="159" t="s">
        <v>136</v>
      </c>
      <c r="D114" s="164">
        <v>280771829</v>
      </c>
    </row>
    <row r="115" spans="1:7" ht="45" customHeight="1" x14ac:dyDescent="0.25">
      <c r="A115" s="223"/>
      <c r="B115" s="216"/>
      <c r="C115" s="159" t="s">
        <v>137</v>
      </c>
      <c r="D115" s="164">
        <v>98306930</v>
      </c>
    </row>
    <row r="116" spans="1:7" ht="30" customHeight="1" x14ac:dyDescent="0.25">
      <c r="A116" s="223"/>
      <c r="B116" s="216"/>
      <c r="C116" s="160" t="s">
        <v>19</v>
      </c>
      <c r="D116" s="164">
        <v>250000000</v>
      </c>
    </row>
    <row r="117" spans="1:7" ht="45" customHeight="1" x14ac:dyDescent="0.25">
      <c r="A117" s="223"/>
      <c r="B117" s="216"/>
      <c r="C117" s="159" t="s">
        <v>93</v>
      </c>
      <c r="D117" s="164">
        <v>40000000</v>
      </c>
    </row>
    <row r="118" spans="1:7" ht="40.5" customHeight="1" x14ac:dyDescent="0.25">
      <c r="A118" s="223"/>
      <c r="B118" s="216"/>
      <c r="C118" s="159" t="s">
        <v>140</v>
      </c>
      <c r="D118" s="164">
        <v>3621527478</v>
      </c>
    </row>
    <row r="119" spans="1:7" ht="30" customHeight="1" x14ac:dyDescent="0.25">
      <c r="A119" s="223"/>
      <c r="B119" s="216"/>
      <c r="C119" s="159" t="s">
        <v>141</v>
      </c>
      <c r="D119" s="164">
        <v>29696246</v>
      </c>
    </row>
    <row r="120" spans="1:7" ht="30" customHeight="1" x14ac:dyDescent="0.25">
      <c r="A120" s="223"/>
      <c r="B120" s="216"/>
      <c r="C120" s="159" t="s">
        <v>142</v>
      </c>
      <c r="D120" s="164">
        <v>18446742</v>
      </c>
    </row>
    <row r="121" spans="1:7" ht="45" customHeight="1" x14ac:dyDescent="0.25">
      <c r="A121" s="223"/>
      <c r="B121" s="216"/>
      <c r="C121" s="159" t="s">
        <v>143</v>
      </c>
      <c r="D121" s="164">
        <v>26675910</v>
      </c>
    </row>
    <row r="122" spans="1:7" ht="45" customHeight="1" x14ac:dyDescent="0.25">
      <c r="A122" s="223"/>
      <c r="B122" s="216"/>
      <c r="C122" s="159" t="s">
        <v>146</v>
      </c>
      <c r="D122" s="164">
        <v>635448275</v>
      </c>
    </row>
    <row r="123" spans="1:7" ht="45" customHeight="1" x14ac:dyDescent="0.25">
      <c r="A123" s="223"/>
      <c r="B123" s="216"/>
      <c r="C123" s="159" t="s">
        <v>147</v>
      </c>
      <c r="D123" s="164">
        <v>3079746</v>
      </c>
    </row>
    <row r="124" spans="1:7" ht="45" customHeight="1" x14ac:dyDescent="0.25">
      <c r="A124" s="223"/>
      <c r="B124" s="216"/>
      <c r="C124" s="159" t="s">
        <v>93</v>
      </c>
      <c r="D124" s="164">
        <v>1612449495</v>
      </c>
      <c r="E124" s="147" t="e">
        <f>+D124+D125+D117+D105+D93+#REF!+#REF!+#REF!+D76+D67</f>
        <v>#REF!</v>
      </c>
      <c r="F124" s="137">
        <v>2718755000</v>
      </c>
      <c r="G124" s="146" t="e">
        <f>+E124-F124</f>
        <v>#REF!</v>
      </c>
    </row>
    <row r="125" spans="1:7" ht="45" customHeight="1" x14ac:dyDescent="0.25">
      <c r="A125" s="223"/>
      <c r="B125" s="216"/>
      <c r="C125" s="159" t="s">
        <v>148</v>
      </c>
      <c r="D125" s="164">
        <v>679688750</v>
      </c>
    </row>
    <row r="126" spans="1:7" ht="45" customHeight="1" x14ac:dyDescent="0.25">
      <c r="A126" s="223"/>
      <c r="B126" s="216"/>
      <c r="C126" s="159" t="s">
        <v>149</v>
      </c>
      <c r="D126" s="164">
        <v>55110000</v>
      </c>
      <c r="E126" s="138">
        <f>+D126+D88+D77+D94</f>
        <v>220440000</v>
      </c>
      <c r="F126" s="136">
        <v>220440000</v>
      </c>
      <c r="G126" s="138">
        <f>+F126-E126</f>
        <v>0</v>
      </c>
    </row>
    <row r="127" spans="1:7" ht="45" customHeight="1" x14ac:dyDescent="0.25">
      <c r="A127" s="223"/>
      <c r="B127" s="216"/>
      <c r="C127" s="159" t="s">
        <v>150</v>
      </c>
      <c r="D127" s="164">
        <v>57908250</v>
      </c>
      <c r="E127" s="137">
        <f>+D127+D106+D95+D68</f>
        <v>231633000</v>
      </c>
      <c r="F127" s="137">
        <v>231633000</v>
      </c>
      <c r="G127" s="137">
        <f>+E127-F127</f>
        <v>0</v>
      </c>
    </row>
    <row r="128" spans="1:7" ht="45" customHeight="1" x14ac:dyDescent="0.25">
      <c r="A128" s="223"/>
      <c r="B128" s="216"/>
      <c r="C128" s="159" t="s">
        <v>151</v>
      </c>
      <c r="D128" s="164">
        <v>4695250</v>
      </c>
      <c r="E128" s="138">
        <f>+D128+D69</f>
        <v>18781000</v>
      </c>
      <c r="F128" s="148">
        <v>18781000</v>
      </c>
      <c r="G128" s="138">
        <f>+E128-F128</f>
        <v>0</v>
      </c>
    </row>
    <row r="129" spans="1:6" x14ac:dyDescent="0.25">
      <c r="A129" s="139" t="s">
        <v>2</v>
      </c>
      <c r="B129" s="144" t="s">
        <v>154</v>
      </c>
      <c r="C129" s="159"/>
      <c r="D129" s="164">
        <f>+D130+D139+D141+D143+D145+D150</f>
        <v>2693503329</v>
      </c>
      <c r="F129" s="138"/>
    </row>
    <row r="130" spans="1:6" ht="30" x14ac:dyDescent="0.25">
      <c r="A130" s="139" t="s">
        <v>7</v>
      </c>
      <c r="B130" s="144" t="s">
        <v>155</v>
      </c>
      <c r="C130" s="159"/>
      <c r="D130" s="164">
        <f>+D131+D132+D138</f>
        <v>182416877</v>
      </c>
    </row>
    <row r="131" spans="1:6" ht="30" x14ac:dyDescent="0.25">
      <c r="A131" s="139" t="s">
        <v>4</v>
      </c>
      <c r="B131" s="144" t="s">
        <v>156</v>
      </c>
      <c r="C131" s="159" t="s">
        <v>19</v>
      </c>
      <c r="D131" s="164">
        <v>20000000</v>
      </c>
    </row>
    <row r="132" spans="1:6" ht="30" customHeight="1" x14ac:dyDescent="0.25">
      <c r="A132" s="215" t="s">
        <v>4</v>
      </c>
      <c r="B132" s="216" t="s">
        <v>158</v>
      </c>
      <c r="C132" s="159" t="s">
        <v>376</v>
      </c>
      <c r="D132" s="164">
        <f>SUM(D133:D137)</f>
        <v>93416877</v>
      </c>
    </row>
    <row r="133" spans="1:6" ht="30" customHeight="1" x14ac:dyDescent="0.25">
      <c r="A133" s="216"/>
      <c r="B133" s="216"/>
      <c r="C133" s="160" t="s">
        <v>19</v>
      </c>
      <c r="D133" s="164">
        <v>20000000</v>
      </c>
    </row>
    <row r="134" spans="1:6" x14ac:dyDescent="0.25">
      <c r="A134" s="216"/>
      <c r="B134" s="216"/>
      <c r="C134" s="160" t="s">
        <v>19</v>
      </c>
      <c r="D134" s="164">
        <v>20000000</v>
      </c>
    </row>
    <row r="135" spans="1:6" ht="45" customHeight="1" x14ac:dyDescent="0.25">
      <c r="A135" s="216"/>
      <c r="B135" s="216"/>
      <c r="C135" s="160" t="s">
        <v>19</v>
      </c>
      <c r="D135" s="164">
        <v>13416877</v>
      </c>
    </row>
    <row r="136" spans="1:6" ht="60" customHeight="1" x14ac:dyDescent="0.25">
      <c r="A136" s="216"/>
      <c r="B136" s="216"/>
      <c r="C136" s="160" t="s">
        <v>19</v>
      </c>
      <c r="D136" s="164">
        <v>20000000</v>
      </c>
    </row>
    <row r="137" spans="1:6" ht="30" customHeight="1" x14ac:dyDescent="0.25">
      <c r="A137" s="216"/>
      <c r="B137" s="216"/>
      <c r="C137" s="160" t="s">
        <v>19</v>
      </c>
      <c r="D137" s="164">
        <v>20000000</v>
      </c>
    </row>
    <row r="138" spans="1:6" ht="30" x14ac:dyDescent="0.25">
      <c r="A138" s="139" t="s">
        <v>4</v>
      </c>
      <c r="B138" s="144" t="s">
        <v>164</v>
      </c>
      <c r="C138" s="159" t="s">
        <v>19</v>
      </c>
      <c r="D138" s="164">
        <v>69000000</v>
      </c>
    </row>
    <row r="139" spans="1:6" ht="30" x14ac:dyDescent="0.25">
      <c r="A139" s="139" t="s">
        <v>7</v>
      </c>
      <c r="B139" s="144" t="s">
        <v>167</v>
      </c>
      <c r="C139" s="159"/>
      <c r="D139" s="164">
        <f>+D140</f>
        <v>108000000</v>
      </c>
    </row>
    <row r="140" spans="1:6" x14ac:dyDescent="0.25">
      <c r="A140" s="139" t="s">
        <v>4</v>
      </c>
      <c r="B140" s="144" t="s">
        <v>168</v>
      </c>
      <c r="C140" s="159" t="s">
        <v>19</v>
      </c>
      <c r="D140" s="164">
        <v>108000000</v>
      </c>
    </row>
    <row r="141" spans="1:6" ht="30" x14ac:dyDescent="0.25">
      <c r="A141" s="139" t="s">
        <v>7</v>
      </c>
      <c r="B141" s="144" t="s">
        <v>171</v>
      </c>
      <c r="C141" s="159"/>
      <c r="D141" s="164">
        <f>+D142</f>
        <v>124000000</v>
      </c>
    </row>
    <row r="142" spans="1:6" x14ac:dyDescent="0.25">
      <c r="A142" s="139" t="s">
        <v>4</v>
      </c>
      <c r="B142" s="144" t="s">
        <v>172</v>
      </c>
      <c r="C142" s="159" t="s">
        <v>19</v>
      </c>
      <c r="D142" s="164">
        <v>124000000</v>
      </c>
    </row>
    <row r="143" spans="1:6" ht="45" x14ac:dyDescent="0.25">
      <c r="A143" s="139" t="s">
        <v>7</v>
      </c>
      <c r="B143" s="144" t="s">
        <v>175</v>
      </c>
      <c r="C143" s="159"/>
      <c r="D143" s="164">
        <f>+D144</f>
        <v>84000000</v>
      </c>
    </row>
    <row r="144" spans="1:6" ht="30" x14ac:dyDescent="0.25">
      <c r="A144" s="139" t="s">
        <v>4</v>
      </c>
      <c r="B144" s="144" t="s">
        <v>176</v>
      </c>
      <c r="C144" s="159" t="s">
        <v>19</v>
      </c>
      <c r="D144" s="164">
        <v>84000000</v>
      </c>
    </row>
    <row r="145" spans="1:4" ht="30" x14ac:dyDescent="0.25">
      <c r="A145" s="139" t="s">
        <v>7</v>
      </c>
      <c r="B145" s="144" t="s">
        <v>179</v>
      </c>
      <c r="C145" s="159"/>
      <c r="D145" s="164">
        <f>+D146</f>
        <v>2165086452</v>
      </c>
    </row>
    <row r="146" spans="1:4" x14ac:dyDescent="0.25">
      <c r="A146" s="215" t="s">
        <v>4</v>
      </c>
      <c r="B146" s="216" t="s">
        <v>180</v>
      </c>
      <c r="C146" s="159"/>
      <c r="D146" s="164">
        <f>SUM(D147:D149)</f>
        <v>2165086452</v>
      </c>
    </row>
    <row r="147" spans="1:4" ht="30" customHeight="1" x14ac:dyDescent="0.25">
      <c r="A147" s="216"/>
      <c r="B147" s="216"/>
      <c r="C147" s="160" t="s">
        <v>19</v>
      </c>
      <c r="D147" s="164">
        <v>50000000</v>
      </c>
    </row>
    <row r="148" spans="1:4" ht="30" customHeight="1" x14ac:dyDescent="0.25">
      <c r="A148" s="216"/>
      <c r="B148" s="216"/>
      <c r="C148" s="160" t="s">
        <v>183</v>
      </c>
      <c r="D148" s="164">
        <v>2105067300</v>
      </c>
    </row>
    <row r="149" spans="1:4" ht="30" customHeight="1" x14ac:dyDescent="0.25">
      <c r="A149" s="216"/>
      <c r="B149" s="216"/>
      <c r="C149" s="159" t="s">
        <v>380</v>
      </c>
      <c r="D149" s="164">
        <v>10019152</v>
      </c>
    </row>
    <row r="150" spans="1:4" ht="30" x14ac:dyDescent="0.25">
      <c r="A150" s="139" t="s">
        <v>7</v>
      </c>
      <c r="B150" s="144" t="s">
        <v>185</v>
      </c>
      <c r="C150" s="159"/>
      <c r="D150" s="164">
        <f>+D151</f>
        <v>30000000</v>
      </c>
    </row>
    <row r="151" spans="1:4" ht="30" x14ac:dyDescent="0.25">
      <c r="A151" s="139" t="s">
        <v>4</v>
      </c>
      <c r="B151" s="144" t="s">
        <v>186</v>
      </c>
      <c r="C151" s="159" t="s">
        <v>19</v>
      </c>
      <c r="D151" s="164">
        <v>30000000</v>
      </c>
    </row>
    <row r="152" spans="1:4" x14ac:dyDescent="0.25">
      <c r="A152" s="139" t="s">
        <v>2</v>
      </c>
      <c r="B152" s="144" t="s">
        <v>189</v>
      </c>
      <c r="C152" s="159"/>
      <c r="D152" s="164">
        <f>+D153</f>
        <v>140000000</v>
      </c>
    </row>
    <row r="153" spans="1:4" x14ac:dyDescent="0.25">
      <c r="A153" s="139" t="s">
        <v>7</v>
      </c>
      <c r="B153" s="144" t="s">
        <v>190</v>
      </c>
      <c r="C153" s="159"/>
      <c r="D153" s="164">
        <f>+D154+D155</f>
        <v>140000000</v>
      </c>
    </row>
    <row r="154" spans="1:4" ht="30" x14ac:dyDescent="0.25">
      <c r="A154" s="139" t="s">
        <v>4</v>
      </c>
      <c r="B154" s="144" t="s">
        <v>191</v>
      </c>
      <c r="C154" s="159" t="s">
        <v>19</v>
      </c>
      <c r="D154" s="164">
        <v>70000000</v>
      </c>
    </row>
    <row r="155" spans="1:4" ht="39" customHeight="1" x14ac:dyDescent="0.25">
      <c r="A155" s="139" t="s">
        <v>4</v>
      </c>
      <c r="B155" s="144" t="s">
        <v>194</v>
      </c>
      <c r="C155" s="159" t="s">
        <v>19</v>
      </c>
      <c r="D155" s="164">
        <v>70000000</v>
      </c>
    </row>
    <row r="156" spans="1:4" ht="30" x14ac:dyDescent="0.25">
      <c r="A156" s="139" t="s">
        <v>2</v>
      </c>
      <c r="B156" s="144" t="s">
        <v>197</v>
      </c>
      <c r="C156" s="159"/>
      <c r="D156" s="164">
        <f>+D157</f>
        <v>856433124</v>
      </c>
    </row>
    <row r="157" spans="1:4" ht="30" x14ac:dyDescent="0.25">
      <c r="A157" s="139" t="s">
        <v>7</v>
      </c>
      <c r="B157" s="144" t="s">
        <v>198</v>
      </c>
      <c r="C157" s="159"/>
      <c r="D157" s="164">
        <f>+D158+D159+D169</f>
        <v>856433124</v>
      </c>
    </row>
    <row r="158" spans="1:4" ht="45.6" customHeight="1" x14ac:dyDescent="0.25">
      <c r="A158" s="139" t="s">
        <v>4</v>
      </c>
      <c r="B158" s="144" t="s">
        <v>199</v>
      </c>
      <c r="C158" s="159" t="s">
        <v>19</v>
      </c>
      <c r="D158" s="164">
        <v>150000000</v>
      </c>
    </row>
    <row r="159" spans="1:4" ht="30" customHeight="1" x14ac:dyDescent="0.25">
      <c r="A159" s="215" t="s">
        <v>4</v>
      </c>
      <c r="B159" s="216" t="s">
        <v>207</v>
      </c>
      <c r="C159" s="159" t="s">
        <v>376</v>
      </c>
      <c r="D159" s="164">
        <f>SUM(D160:D168)</f>
        <v>656433124</v>
      </c>
    </row>
    <row r="160" spans="1:4" ht="30" customHeight="1" x14ac:dyDescent="0.25">
      <c r="A160" s="216"/>
      <c r="B160" s="216"/>
      <c r="C160" s="160" t="s">
        <v>19</v>
      </c>
      <c r="D160" s="164">
        <v>200000000</v>
      </c>
    </row>
    <row r="161" spans="1:6" ht="30" customHeight="1" x14ac:dyDescent="0.25">
      <c r="A161" s="216"/>
      <c r="B161" s="216"/>
      <c r="C161" s="160" t="s">
        <v>318</v>
      </c>
      <c r="D161" s="164">
        <v>200000000</v>
      </c>
    </row>
    <row r="162" spans="1:6" ht="57" x14ac:dyDescent="0.25">
      <c r="A162" s="216"/>
      <c r="B162" s="216"/>
      <c r="C162" s="159" t="s">
        <v>313</v>
      </c>
      <c r="D162" s="164">
        <v>200000000</v>
      </c>
    </row>
    <row r="163" spans="1:6" ht="45" customHeight="1" x14ac:dyDescent="0.25">
      <c r="A163" s="216"/>
      <c r="B163" s="216"/>
      <c r="C163" s="159" t="s">
        <v>313</v>
      </c>
      <c r="D163" s="164">
        <f>37854760-5982504-8651256-18781000</f>
        <v>4440000</v>
      </c>
      <c r="F163" s="136" t="s">
        <v>214</v>
      </c>
    </row>
    <row r="164" spans="1:6" ht="45" customHeight="1" x14ac:dyDescent="0.25">
      <c r="A164" s="216"/>
      <c r="B164" s="216"/>
      <c r="C164" s="159" t="s">
        <v>317</v>
      </c>
      <c r="D164" s="164">
        <v>5982504</v>
      </c>
    </row>
    <row r="165" spans="1:6" ht="45" customHeight="1" x14ac:dyDescent="0.25">
      <c r="A165" s="216"/>
      <c r="B165" s="216"/>
      <c r="C165" s="159" t="s">
        <v>316</v>
      </c>
      <c r="D165" s="164">
        <v>8651256</v>
      </c>
    </row>
    <row r="166" spans="1:6" ht="57" x14ac:dyDescent="0.25">
      <c r="A166" s="216"/>
      <c r="B166" s="216"/>
      <c r="C166" s="159" t="s">
        <v>314</v>
      </c>
      <c r="D166" s="164">
        <v>18781000</v>
      </c>
    </row>
    <row r="167" spans="1:6" ht="30" customHeight="1" x14ac:dyDescent="0.25">
      <c r="A167" s="216"/>
      <c r="B167" s="216"/>
      <c r="C167" s="159" t="s">
        <v>315</v>
      </c>
      <c r="D167" s="164">
        <v>2578364</v>
      </c>
    </row>
    <row r="168" spans="1:6" ht="30" customHeight="1" x14ac:dyDescent="0.25">
      <c r="A168" s="216"/>
      <c r="B168" s="216"/>
      <c r="C168" s="159" t="s">
        <v>313</v>
      </c>
      <c r="D168" s="164">
        <v>16000000</v>
      </c>
    </row>
    <row r="169" spans="1:6" ht="30" x14ac:dyDescent="0.25">
      <c r="A169" s="139" t="s">
        <v>4</v>
      </c>
      <c r="B169" s="144" t="s">
        <v>211</v>
      </c>
      <c r="C169" s="159" t="s">
        <v>19</v>
      </c>
      <c r="D169" s="164">
        <v>50000000</v>
      </c>
    </row>
    <row r="170" spans="1:6" ht="30" x14ac:dyDescent="0.25">
      <c r="A170" s="139" t="s">
        <v>2</v>
      </c>
      <c r="B170" s="144" t="s">
        <v>215</v>
      </c>
      <c r="C170" s="159"/>
      <c r="D170" s="164">
        <f>+D171</f>
        <v>732480085</v>
      </c>
    </row>
    <row r="171" spans="1:6" ht="30" x14ac:dyDescent="0.25">
      <c r="A171" s="139" t="s">
        <v>7</v>
      </c>
      <c r="B171" s="144" t="s">
        <v>216</v>
      </c>
      <c r="C171" s="159"/>
      <c r="D171" s="164">
        <f>+D172+D173+D178+D194</f>
        <v>732480085</v>
      </c>
    </row>
    <row r="172" spans="1:6" x14ac:dyDescent="0.25">
      <c r="A172" s="139" t="s">
        <v>4</v>
      </c>
      <c r="B172" s="144" t="s">
        <v>58</v>
      </c>
      <c r="C172" s="159" t="s">
        <v>19</v>
      </c>
      <c r="D172" s="164">
        <v>135000000</v>
      </c>
    </row>
    <row r="173" spans="1:6" ht="23.25" x14ac:dyDescent="0.25">
      <c r="A173" s="215" t="s">
        <v>4</v>
      </c>
      <c r="B173" s="216" t="s">
        <v>218</v>
      </c>
      <c r="C173" s="159" t="s">
        <v>376</v>
      </c>
      <c r="D173" s="164">
        <f>SUM(D174:D177)</f>
        <v>80000000</v>
      </c>
    </row>
    <row r="174" spans="1:6" ht="30" customHeight="1" x14ac:dyDescent="0.25">
      <c r="A174" s="216"/>
      <c r="B174" s="216"/>
      <c r="C174" s="160" t="s">
        <v>19</v>
      </c>
      <c r="D174" s="164">
        <v>25000000</v>
      </c>
    </row>
    <row r="175" spans="1:6" ht="30" customHeight="1" x14ac:dyDescent="0.25">
      <c r="A175" s="216"/>
      <c r="B175" s="216"/>
      <c r="C175" s="159" t="s">
        <v>221</v>
      </c>
      <c r="D175" s="164">
        <v>10000000</v>
      </c>
    </row>
    <row r="176" spans="1:6" ht="30" customHeight="1" x14ac:dyDescent="0.25">
      <c r="A176" s="216"/>
      <c r="B176" s="216"/>
      <c r="C176" s="160" t="s">
        <v>19</v>
      </c>
      <c r="D176" s="164">
        <v>25000000</v>
      </c>
    </row>
    <row r="177" spans="1:4" ht="46.5" customHeight="1" x14ac:dyDescent="0.25">
      <c r="A177" s="216"/>
      <c r="B177" s="216"/>
      <c r="C177" s="159" t="s">
        <v>221</v>
      </c>
      <c r="D177" s="164">
        <v>20000000</v>
      </c>
    </row>
    <row r="178" spans="1:4" ht="23.25" x14ac:dyDescent="0.25">
      <c r="A178" s="215" t="s">
        <v>4</v>
      </c>
      <c r="B178" s="216" t="s">
        <v>222</v>
      </c>
      <c r="C178" s="159" t="s">
        <v>376</v>
      </c>
      <c r="D178" s="164">
        <f>SUM(D179:D193)</f>
        <v>285000000</v>
      </c>
    </row>
    <row r="179" spans="1:4" ht="30" customHeight="1" x14ac:dyDescent="0.25">
      <c r="A179" s="216"/>
      <c r="B179" s="216"/>
      <c r="C179" s="160" t="s">
        <v>19</v>
      </c>
      <c r="D179" s="164">
        <v>25000000</v>
      </c>
    </row>
    <row r="180" spans="1:4" ht="30" customHeight="1" x14ac:dyDescent="0.25">
      <c r="A180" s="216"/>
      <c r="B180" s="216"/>
      <c r="C180" s="160" t="s">
        <v>19</v>
      </c>
      <c r="D180" s="164">
        <v>15000000</v>
      </c>
    </row>
    <row r="181" spans="1:4" ht="30" customHeight="1" x14ac:dyDescent="0.25">
      <c r="A181" s="216"/>
      <c r="B181" s="216"/>
      <c r="C181" s="159" t="s">
        <v>221</v>
      </c>
      <c r="D181" s="164">
        <v>10000000</v>
      </c>
    </row>
    <row r="182" spans="1:4" ht="30" customHeight="1" x14ac:dyDescent="0.25">
      <c r="A182" s="216"/>
      <c r="B182" s="216"/>
      <c r="C182" s="159" t="s">
        <v>221</v>
      </c>
      <c r="D182" s="164">
        <v>10000000</v>
      </c>
    </row>
    <row r="183" spans="1:4" ht="30" customHeight="1" x14ac:dyDescent="0.25">
      <c r="A183" s="216"/>
      <c r="B183" s="216"/>
      <c r="C183" s="160" t="s">
        <v>19</v>
      </c>
      <c r="D183" s="164">
        <v>30000000</v>
      </c>
    </row>
    <row r="184" spans="1:4" ht="30" customHeight="1" x14ac:dyDescent="0.25">
      <c r="A184" s="216"/>
      <c r="B184" s="216"/>
      <c r="C184" s="159" t="s">
        <v>221</v>
      </c>
      <c r="D184" s="164">
        <v>15000000</v>
      </c>
    </row>
    <row r="185" spans="1:4" ht="45" customHeight="1" x14ac:dyDescent="0.25">
      <c r="A185" s="216"/>
      <c r="B185" s="216"/>
      <c r="C185" s="160" t="s">
        <v>19</v>
      </c>
      <c r="D185" s="164">
        <v>20000000</v>
      </c>
    </row>
    <row r="186" spans="1:4" ht="30" customHeight="1" x14ac:dyDescent="0.25">
      <c r="A186" s="216"/>
      <c r="B186" s="216"/>
      <c r="C186" s="159" t="s">
        <v>221</v>
      </c>
      <c r="D186" s="164">
        <v>10000000</v>
      </c>
    </row>
    <row r="187" spans="1:4" ht="45" customHeight="1" x14ac:dyDescent="0.25">
      <c r="A187" s="216"/>
      <c r="B187" s="216"/>
      <c r="C187" s="160" t="s">
        <v>19</v>
      </c>
      <c r="D187" s="164">
        <v>40000000</v>
      </c>
    </row>
    <row r="188" spans="1:4" ht="30" customHeight="1" x14ac:dyDescent="0.25">
      <c r="A188" s="216"/>
      <c r="B188" s="216"/>
      <c r="C188" s="159" t="s">
        <v>221</v>
      </c>
      <c r="D188" s="164">
        <v>20000000</v>
      </c>
    </row>
    <row r="189" spans="1:4" ht="30" customHeight="1" x14ac:dyDescent="0.25">
      <c r="A189" s="216"/>
      <c r="B189" s="216"/>
      <c r="C189" s="160" t="s">
        <v>230</v>
      </c>
      <c r="D189" s="164">
        <v>40000000</v>
      </c>
    </row>
    <row r="190" spans="1:4" ht="45" customHeight="1" x14ac:dyDescent="0.25">
      <c r="A190" s="216"/>
      <c r="B190" s="216"/>
      <c r="C190" s="160" t="s">
        <v>19</v>
      </c>
      <c r="D190" s="164">
        <v>25000000</v>
      </c>
    </row>
    <row r="191" spans="1:4" ht="30" customHeight="1" x14ac:dyDescent="0.25">
      <c r="A191" s="216"/>
      <c r="B191" s="216"/>
      <c r="C191" s="159" t="s">
        <v>221</v>
      </c>
      <c r="D191" s="164">
        <v>10000000</v>
      </c>
    </row>
    <row r="192" spans="1:4" ht="30" customHeight="1" x14ac:dyDescent="0.25">
      <c r="A192" s="216"/>
      <c r="B192" s="216"/>
      <c r="C192" s="160" t="s">
        <v>19</v>
      </c>
      <c r="D192" s="164">
        <v>10000000</v>
      </c>
    </row>
    <row r="193" spans="1:6" ht="30" customHeight="1" x14ac:dyDescent="0.25">
      <c r="A193" s="216"/>
      <c r="B193" s="216"/>
      <c r="C193" s="159" t="s">
        <v>221</v>
      </c>
      <c r="D193" s="164">
        <v>5000000</v>
      </c>
    </row>
    <row r="194" spans="1:6" ht="23.25" x14ac:dyDescent="0.25">
      <c r="A194" s="215" t="s">
        <v>4</v>
      </c>
      <c r="B194" s="216" t="s">
        <v>233</v>
      </c>
      <c r="C194" s="159" t="s">
        <v>376</v>
      </c>
      <c r="D194" s="164">
        <f>SUM(D195:D200)</f>
        <v>232480085</v>
      </c>
    </row>
    <row r="195" spans="1:6" ht="30" customHeight="1" x14ac:dyDescent="0.25">
      <c r="A195" s="216"/>
      <c r="B195" s="216"/>
      <c r="C195" s="160" t="s">
        <v>230</v>
      </c>
      <c r="D195" s="164">
        <v>80000000</v>
      </c>
    </row>
    <row r="196" spans="1:6" ht="45" customHeight="1" x14ac:dyDescent="0.25">
      <c r="A196" s="216"/>
      <c r="B196" s="216"/>
      <c r="C196" s="160" t="s">
        <v>230</v>
      </c>
      <c r="D196" s="164">
        <v>40000000</v>
      </c>
    </row>
    <row r="197" spans="1:6" ht="30" customHeight="1" x14ac:dyDescent="0.25">
      <c r="A197" s="216"/>
      <c r="B197" s="216"/>
      <c r="C197" s="160" t="s">
        <v>19</v>
      </c>
      <c r="D197" s="164">
        <v>25000000</v>
      </c>
    </row>
    <row r="198" spans="1:6" ht="30" customHeight="1" x14ac:dyDescent="0.25">
      <c r="A198" s="216"/>
      <c r="B198" s="216"/>
      <c r="C198" s="159" t="s">
        <v>221</v>
      </c>
      <c r="D198" s="164">
        <v>32837792</v>
      </c>
    </row>
    <row r="199" spans="1:6" ht="27.75" customHeight="1" x14ac:dyDescent="0.25">
      <c r="A199" s="216"/>
      <c r="B199" s="216"/>
      <c r="C199" s="160" t="s">
        <v>19</v>
      </c>
      <c r="D199" s="164">
        <v>25000000</v>
      </c>
    </row>
    <row r="200" spans="1:6" ht="18" customHeight="1" x14ac:dyDescent="0.25">
      <c r="A200" s="216"/>
      <c r="B200" s="216"/>
      <c r="C200" s="160" t="s">
        <v>230</v>
      </c>
      <c r="D200" s="164">
        <v>29642293</v>
      </c>
      <c r="F200" s="148">
        <f>SUM(D173:D200)</f>
        <v>1194960170</v>
      </c>
    </row>
    <row r="201" spans="1:6" ht="45" x14ac:dyDescent="0.25">
      <c r="A201" s="139" t="s">
        <v>0</v>
      </c>
      <c r="B201" s="144" t="s">
        <v>320</v>
      </c>
      <c r="C201" s="159"/>
      <c r="D201" s="164">
        <f>+D202+D205+D210+D216</f>
        <v>1417175227</v>
      </c>
      <c r="E201" s="136" t="s">
        <v>238</v>
      </c>
    </row>
    <row r="202" spans="1:6" x14ac:dyDescent="0.25">
      <c r="A202" s="139" t="s">
        <v>2</v>
      </c>
      <c r="B202" s="144" t="s">
        <v>321</v>
      </c>
      <c r="C202" s="159"/>
      <c r="D202" s="164">
        <f>+D203</f>
        <v>175000000</v>
      </c>
    </row>
    <row r="203" spans="1:6" x14ac:dyDescent="0.25">
      <c r="A203" s="139" t="s">
        <v>7</v>
      </c>
      <c r="B203" s="144" t="s">
        <v>322</v>
      </c>
      <c r="C203" s="159"/>
      <c r="D203" s="164">
        <f>+D204</f>
        <v>175000000</v>
      </c>
    </row>
    <row r="204" spans="1:6" x14ac:dyDescent="0.25">
      <c r="A204" s="139" t="s">
        <v>4</v>
      </c>
      <c r="B204" s="144" t="s">
        <v>321</v>
      </c>
      <c r="C204" s="159" t="s">
        <v>19</v>
      </c>
      <c r="D204" s="164">
        <v>175000000</v>
      </c>
      <c r="E204" s="136" t="s">
        <v>238</v>
      </c>
    </row>
    <row r="205" spans="1:6" x14ac:dyDescent="0.25">
      <c r="A205" s="139" t="s">
        <v>2</v>
      </c>
      <c r="B205" s="144" t="s">
        <v>326</v>
      </c>
      <c r="C205" s="159"/>
      <c r="D205" s="164">
        <f>+D206</f>
        <v>155000000</v>
      </c>
    </row>
    <row r="206" spans="1:6" ht="30" x14ac:dyDescent="0.25">
      <c r="A206" s="139" t="s">
        <v>7</v>
      </c>
      <c r="B206" s="144" t="s">
        <v>327</v>
      </c>
      <c r="C206" s="159"/>
      <c r="D206" s="164">
        <f>+D207+D208+D209</f>
        <v>155000000</v>
      </c>
    </row>
    <row r="207" spans="1:6" x14ac:dyDescent="0.25">
      <c r="A207" s="139" t="s">
        <v>4</v>
      </c>
      <c r="B207" s="144" t="s">
        <v>328</v>
      </c>
      <c r="C207" s="159" t="s">
        <v>19</v>
      </c>
      <c r="D207" s="164">
        <v>40000000</v>
      </c>
    </row>
    <row r="208" spans="1:6" ht="30" x14ac:dyDescent="0.25">
      <c r="A208" s="139" t="s">
        <v>4</v>
      </c>
      <c r="B208" s="144" t="s">
        <v>331</v>
      </c>
      <c r="C208" s="159" t="s">
        <v>19</v>
      </c>
      <c r="D208" s="164">
        <v>75000000</v>
      </c>
    </row>
    <row r="209" spans="1:4" ht="30" x14ac:dyDescent="0.25">
      <c r="A209" s="139" t="s">
        <v>4</v>
      </c>
      <c r="B209" s="149" t="s">
        <v>333</v>
      </c>
      <c r="C209" s="159" t="s">
        <v>19</v>
      </c>
      <c r="D209" s="164">
        <v>40000000</v>
      </c>
    </row>
    <row r="210" spans="1:4" ht="15" customHeight="1" x14ac:dyDescent="0.25">
      <c r="A210" s="139" t="s">
        <v>2</v>
      </c>
      <c r="B210" s="144" t="s">
        <v>335</v>
      </c>
      <c r="C210" s="159"/>
      <c r="D210" s="164">
        <f>+D211</f>
        <v>210000000</v>
      </c>
    </row>
    <row r="211" spans="1:4" ht="45" x14ac:dyDescent="0.25">
      <c r="A211" s="139" t="s">
        <v>7</v>
      </c>
      <c r="B211" s="144" t="s">
        <v>336</v>
      </c>
      <c r="C211" s="159"/>
      <c r="D211" s="164">
        <f>+D212+D213+D214+D215</f>
        <v>210000000</v>
      </c>
    </row>
    <row r="212" spans="1:4" ht="45" x14ac:dyDescent="0.25">
      <c r="A212" s="139" t="s">
        <v>4</v>
      </c>
      <c r="B212" s="149" t="s">
        <v>337</v>
      </c>
      <c r="C212" s="159" t="s">
        <v>19</v>
      </c>
      <c r="D212" s="164">
        <v>10000000</v>
      </c>
    </row>
    <row r="213" spans="1:4" ht="30" x14ac:dyDescent="0.25">
      <c r="A213" s="139" t="s">
        <v>4</v>
      </c>
      <c r="B213" s="149" t="s">
        <v>339</v>
      </c>
      <c r="C213" s="159" t="s">
        <v>19</v>
      </c>
      <c r="D213" s="164">
        <v>25000000</v>
      </c>
    </row>
    <row r="214" spans="1:4" ht="30" x14ac:dyDescent="0.25">
      <c r="A214" s="139" t="s">
        <v>4</v>
      </c>
      <c r="B214" s="144" t="s">
        <v>341</v>
      </c>
      <c r="C214" s="159" t="s">
        <v>19</v>
      </c>
      <c r="D214" s="164">
        <v>155000000</v>
      </c>
    </row>
    <row r="215" spans="1:4" x14ac:dyDescent="0.25">
      <c r="A215" s="139" t="s">
        <v>4</v>
      </c>
      <c r="B215" s="149" t="s">
        <v>344</v>
      </c>
      <c r="C215" s="159" t="s">
        <v>19</v>
      </c>
      <c r="D215" s="164">
        <v>20000000</v>
      </c>
    </row>
    <row r="216" spans="1:4" x14ac:dyDescent="0.25">
      <c r="A216" s="139" t="s">
        <v>2</v>
      </c>
      <c r="B216" s="144" t="s">
        <v>346</v>
      </c>
      <c r="C216" s="159"/>
      <c r="D216" s="164">
        <f>+D217+D219+D221+D223+D225+D227+D229+D231</f>
        <v>877175227</v>
      </c>
    </row>
    <row r="217" spans="1:4" ht="30" x14ac:dyDescent="0.25">
      <c r="A217" s="139" t="s">
        <v>7</v>
      </c>
      <c r="B217" s="150" t="s">
        <v>347</v>
      </c>
      <c r="C217" s="159"/>
      <c r="D217" s="164">
        <f>+D218</f>
        <v>100000000</v>
      </c>
    </row>
    <row r="218" spans="1:4" x14ac:dyDescent="0.25">
      <c r="A218" s="139" t="s">
        <v>4</v>
      </c>
      <c r="B218" s="149" t="s">
        <v>348</v>
      </c>
      <c r="C218" s="159" t="s">
        <v>19</v>
      </c>
      <c r="D218" s="164">
        <v>100000000</v>
      </c>
    </row>
    <row r="219" spans="1:4" ht="30" x14ac:dyDescent="0.25">
      <c r="A219" s="139" t="s">
        <v>7</v>
      </c>
      <c r="B219" s="150" t="s">
        <v>350</v>
      </c>
      <c r="C219" s="159"/>
      <c r="D219" s="164">
        <f>+D220</f>
        <v>50000000</v>
      </c>
    </row>
    <row r="220" spans="1:4" x14ac:dyDescent="0.25">
      <c r="A220" s="139" t="s">
        <v>4</v>
      </c>
      <c r="B220" s="149" t="s">
        <v>351</v>
      </c>
      <c r="C220" s="159" t="s">
        <v>19</v>
      </c>
      <c r="D220" s="164">
        <v>50000000</v>
      </c>
    </row>
    <row r="221" spans="1:4" x14ac:dyDescent="0.25">
      <c r="A221" s="139" t="s">
        <v>7</v>
      </c>
      <c r="B221" s="150" t="s">
        <v>353</v>
      </c>
      <c r="C221" s="159"/>
      <c r="D221" s="164">
        <f>+D222</f>
        <v>120000000</v>
      </c>
    </row>
    <row r="222" spans="1:4" x14ac:dyDescent="0.25">
      <c r="A222" s="139" t="s">
        <v>4</v>
      </c>
      <c r="B222" s="149" t="str">
        <f>B221</f>
        <v>ASISTENCIA TÉCNICA AGROPECUARIA</v>
      </c>
      <c r="C222" s="159" t="s">
        <v>19</v>
      </c>
      <c r="D222" s="164">
        <v>120000000</v>
      </c>
    </row>
    <row r="223" spans="1:4" ht="30" x14ac:dyDescent="0.25">
      <c r="A223" s="139" t="s">
        <v>7</v>
      </c>
      <c r="B223" s="151" t="s">
        <v>355</v>
      </c>
      <c r="C223" s="159"/>
      <c r="D223" s="164">
        <f>+D224</f>
        <v>60839441</v>
      </c>
    </row>
    <row r="224" spans="1:4" ht="30" x14ac:dyDescent="0.25">
      <c r="A224" s="139" t="s">
        <v>4</v>
      </c>
      <c r="B224" s="149" t="s">
        <v>356</v>
      </c>
      <c r="C224" s="159" t="s">
        <v>19</v>
      </c>
      <c r="D224" s="164">
        <v>60839441</v>
      </c>
    </row>
    <row r="225" spans="1:5" ht="30" x14ac:dyDescent="0.25">
      <c r="A225" s="139" t="s">
        <v>7</v>
      </c>
      <c r="B225" s="150" t="s">
        <v>358</v>
      </c>
      <c r="C225" s="159"/>
      <c r="D225" s="164">
        <f>+D226</f>
        <v>100000000</v>
      </c>
    </row>
    <row r="226" spans="1:5" ht="30" x14ac:dyDescent="0.25">
      <c r="A226" s="139" t="s">
        <v>4</v>
      </c>
      <c r="B226" s="149" t="s">
        <v>359</v>
      </c>
      <c r="C226" s="159" t="s">
        <v>19</v>
      </c>
      <c r="D226" s="164">
        <v>100000000</v>
      </c>
    </row>
    <row r="227" spans="1:5" x14ac:dyDescent="0.25">
      <c r="A227" s="139" t="s">
        <v>7</v>
      </c>
      <c r="B227" s="152" t="s">
        <v>364</v>
      </c>
      <c r="C227" s="159"/>
      <c r="D227" s="164">
        <f>+D228</f>
        <v>50000000</v>
      </c>
    </row>
    <row r="228" spans="1:5" x14ac:dyDescent="0.25">
      <c r="A228" s="139" t="s">
        <v>4</v>
      </c>
      <c r="B228" s="149" t="s">
        <v>365</v>
      </c>
      <c r="C228" s="159" t="s">
        <v>19</v>
      </c>
      <c r="D228" s="164">
        <v>50000000</v>
      </c>
    </row>
    <row r="229" spans="1:5" x14ac:dyDescent="0.25">
      <c r="A229" s="139" t="s">
        <v>7</v>
      </c>
      <c r="B229" s="149" t="s">
        <v>319</v>
      </c>
      <c r="C229" s="159"/>
      <c r="D229" s="164">
        <f>+D230</f>
        <v>346316634</v>
      </c>
    </row>
    <row r="230" spans="1:5" ht="23.25" x14ac:dyDescent="0.25">
      <c r="A230" s="139" t="s">
        <v>4</v>
      </c>
      <c r="B230" s="149" t="s">
        <v>367</v>
      </c>
      <c r="C230" s="159" t="s">
        <v>372</v>
      </c>
      <c r="D230" s="164">
        <v>346316634</v>
      </c>
    </row>
    <row r="231" spans="1:5" x14ac:dyDescent="0.25">
      <c r="A231" s="139" t="s">
        <v>7</v>
      </c>
      <c r="B231" s="144" t="s">
        <v>361</v>
      </c>
      <c r="C231" s="159"/>
      <c r="D231" s="164">
        <f>+D232+D233</f>
        <v>50019152</v>
      </c>
    </row>
    <row r="232" spans="1:5" ht="45" x14ac:dyDescent="0.25">
      <c r="A232" s="139" t="s">
        <v>4</v>
      </c>
      <c r="B232" s="149" t="s">
        <v>362</v>
      </c>
      <c r="C232" s="159" t="s">
        <v>19</v>
      </c>
      <c r="D232" s="164">
        <v>40000000</v>
      </c>
    </row>
    <row r="233" spans="1:5" ht="30" x14ac:dyDescent="0.25">
      <c r="A233" s="139" t="s">
        <v>4</v>
      </c>
      <c r="B233" s="149" t="s">
        <v>369</v>
      </c>
      <c r="C233" s="159" t="s">
        <v>19</v>
      </c>
      <c r="D233" s="164">
        <v>10019152</v>
      </c>
    </row>
    <row r="234" spans="1:5" ht="30" x14ac:dyDescent="0.25">
      <c r="A234" s="139" t="s">
        <v>0</v>
      </c>
      <c r="B234" s="144" t="s">
        <v>373</v>
      </c>
      <c r="C234" s="159"/>
      <c r="D234" s="164">
        <f>+D235+D238</f>
        <v>701013680</v>
      </c>
      <c r="E234" s="136" t="s">
        <v>238</v>
      </c>
    </row>
    <row r="235" spans="1:5" x14ac:dyDescent="0.25">
      <c r="A235" s="139" t="s">
        <v>2</v>
      </c>
      <c r="B235" s="144" t="s">
        <v>241</v>
      </c>
      <c r="C235" s="159"/>
      <c r="D235" s="164">
        <f>+D236</f>
        <v>413382947</v>
      </c>
    </row>
    <row r="236" spans="1:5" ht="30" x14ac:dyDescent="0.25">
      <c r="A236" s="139" t="s">
        <v>7</v>
      </c>
      <c r="B236" s="144" t="s">
        <v>242</v>
      </c>
      <c r="C236" s="159"/>
      <c r="D236" s="164">
        <f>+D237</f>
        <v>413382947</v>
      </c>
    </row>
    <row r="237" spans="1:5" ht="45" x14ac:dyDescent="0.25">
      <c r="A237" s="139" t="s">
        <v>4</v>
      </c>
      <c r="B237" s="144" t="s">
        <v>374</v>
      </c>
      <c r="C237" s="159" t="s">
        <v>244</v>
      </c>
      <c r="D237" s="164">
        <v>413382947</v>
      </c>
      <c r="E237" s="136" t="s">
        <v>238</v>
      </c>
    </row>
    <row r="238" spans="1:5" x14ac:dyDescent="0.25">
      <c r="A238" s="139" t="s">
        <v>2</v>
      </c>
      <c r="B238" s="144" t="s">
        <v>239</v>
      </c>
      <c r="C238" s="159"/>
      <c r="D238" s="164">
        <f>+D239</f>
        <v>287630733</v>
      </c>
    </row>
    <row r="239" spans="1:5" x14ac:dyDescent="0.25">
      <c r="A239" s="139" t="s">
        <v>7</v>
      </c>
      <c r="B239" s="144" t="s">
        <v>240</v>
      </c>
      <c r="C239" s="159"/>
      <c r="D239" s="164">
        <f>+D240+D241</f>
        <v>287630733</v>
      </c>
    </row>
    <row r="240" spans="1:5" ht="34.5" x14ac:dyDescent="0.25">
      <c r="A240" s="139" t="s">
        <v>4</v>
      </c>
      <c r="B240" s="144" t="s">
        <v>245</v>
      </c>
      <c r="C240" s="159" t="s">
        <v>249</v>
      </c>
      <c r="D240" s="164">
        <v>136135000</v>
      </c>
    </row>
    <row r="241" spans="1:6" ht="30" customHeight="1" x14ac:dyDescent="0.25">
      <c r="A241" s="215" t="s">
        <v>4</v>
      </c>
      <c r="B241" s="216" t="s">
        <v>250</v>
      </c>
      <c r="C241" s="159" t="s">
        <v>376</v>
      </c>
      <c r="D241" s="164">
        <f>SUM(D242:D244)</f>
        <v>151495733</v>
      </c>
    </row>
    <row r="242" spans="1:6" ht="30" customHeight="1" x14ac:dyDescent="0.25">
      <c r="A242" s="216"/>
      <c r="B242" s="216"/>
      <c r="C242" s="159" t="s">
        <v>254</v>
      </c>
      <c r="D242" s="164">
        <v>96495733</v>
      </c>
    </row>
    <row r="243" spans="1:6" ht="30" customHeight="1" x14ac:dyDescent="0.25">
      <c r="A243" s="216"/>
      <c r="B243" s="216"/>
      <c r="C243" s="159" t="s">
        <v>249</v>
      </c>
      <c r="D243" s="164">
        <v>20000000</v>
      </c>
    </row>
    <row r="244" spans="1:6" ht="30" customHeight="1" x14ac:dyDescent="0.25">
      <c r="A244" s="216"/>
      <c r="B244" s="216"/>
      <c r="C244" s="159" t="s">
        <v>255</v>
      </c>
      <c r="D244" s="164">
        <v>35000000</v>
      </c>
      <c r="F244" s="138">
        <f>SUM(D241:D244)</f>
        <v>302991466</v>
      </c>
    </row>
    <row r="245" spans="1:6" ht="30" x14ac:dyDescent="0.25">
      <c r="A245" s="139" t="s">
        <v>0</v>
      </c>
      <c r="B245" s="144" t="s">
        <v>256</v>
      </c>
      <c r="C245" s="159"/>
      <c r="D245" s="164">
        <f>+D246+D264+D277+D280</f>
        <v>7807248055.1000004</v>
      </c>
    </row>
    <row r="246" spans="1:6" x14ac:dyDescent="0.25">
      <c r="A246" s="139" t="s">
        <v>2</v>
      </c>
      <c r="B246" s="144" t="s">
        <v>257</v>
      </c>
      <c r="C246" s="159"/>
      <c r="D246" s="164">
        <f>+D247+D253+D255+D260+D262</f>
        <v>2188659940</v>
      </c>
    </row>
    <row r="247" spans="1:6" ht="30" customHeight="1" x14ac:dyDescent="0.25">
      <c r="A247" s="139" t="s">
        <v>7</v>
      </c>
      <c r="B247" s="144" t="s">
        <v>258</v>
      </c>
      <c r="C247" s="159"/>
      <c r="D247" s="164">
        <f>+D248+D252</f>
        <v>1397664654</v>
      </c>
    </row>
    <row r="248" spans="1:6" ht="30" customHeight="1" x14ac:dyDescent="0.25">
      <c r="A248" s="215" t="s">
        <v>4</v>
      </c>
      <c r="B248" s="216" t="s">
        <v>259</v>
      </c>
      <c r="C248" s="159" t="s">
        <v>376</v>
      </c>
      <c r="D248" s="164">
        <f>SUM(D249:D251)</f>
        <v>1297664654</v>
      </c>
    </row>
    <row r="249" spans="1:6" ht="21" customHeight="1" x14ac:dyDescent="0.25">
      <c r="A249" s="216"/>
      <c r="B249" s="216"/>
      <c r="C249" s="160" t="s">
        <v>261</v>
      </c>
      <c r="D249" s="164">
        <v>373832327</v>
      </c>
    </row>
    <row r="250" spans="1:6" ht="21.75" customHeight="1" x14ac:dyDescent="0.25">
      <c r="A250" s="216"/>
      <c r="B250" s="216"/>
      <c r="C250" s="159" t="s">
        <v>381</v>
      </c>
      <c r="D250" s="164">
        <v>23832327</v>
      </c>
    </row>
    <row r="251" spans="1:6" x14ac:dyDescent="0.25">
      <c r="A251" s="216"/>
      <c r="B251" s="216"/>
      <c r="C251" s="160" t="s">
        <v>261</v>
      </c>
      <c r="D251" s="164">
        <v>900000000</v>
      </c>
    </row>
    <row r="252" spans="1:6" ht="30" customHeight="1" x14ac:dyDescent="0.25">
      <c r="A252" s="139" t="s">
        <v>4</v>
      </c>
      <c r="B252" s="144" t="s">
        <v>264</v>
      </c>
      <c r="C252" s="159" t="s">
        <v>261</v>
      </c>
      <c r="D252" s="164">
        <v>100000000</v>
      </c>
    </row>
    <row r="253" spans="1:6" ht="30" x14ac:dyDescent="0.25">
      <c r="A253" s="139" t="s">
        <v>7</v>
      </c>
      <c r="B253" s="144" t="s">
        <v>267</v>
      </c>
      <c r="C253" s="159"/>
      <c r="D253" s="164">
        <f>+D254</f>
        <v>490155845</v>
      </c>
    </row>
    <row r="254" spans="1:6" ht="30" x14ac:dyDescent="0.25">
      <c r="A254" s="139" t="s">
        <v>4</v>
      </c>
      <c r="B254" s="144" t="s">
        <v>267</v>
      </c>
      <c r="C254" s="159" t="s">
        <v>261</v>
      </c>
      <c r="D254" s="164">
        <v>490155845</v>
      </c>
    </row>
    <row r="255" spans="1:6" ht="51.6" customHeight="1" x14ac:dyDescent="0.25">
      <c r="A255" s="139" t="s">
        <v>7</v>
      </c>
      <c r="B255" s="144" t="s">
        <v>269</v>
      </c>
      <c r="C255" s="159"/>
      <c r="D255" s="164">
        <f>+D256+D257</f>
        <v>100839441</v>
      </c>
    </row>
    <row r="256" spans="1:6" ht="30" x14ac:dyDescent="0.25">
      <c r="A256" s="139" t="s">
        <v>4</v>
      </c>
      <c r="B256" s="144" t="s">
        <v>270</v>
      </c>
      <c r="C256" s="159" t="s">
        <v>261</v>
      </c>
      <c r="D256" s="164">
        <v>30000000</v>
      </c>
    </row>
    <row r="257" spans="1:4" ht="23.25" x14ac:dyDescent="0.25">
      <c r="A257" s="215" t="s">
        <v>4</v>
      </c>
      <c r="B257" s="216" t="s">
        <v>272</v>
      </c>
      <c r="C257" s="159" t="s">
        <v>376</v>
      </c>
      <c r="D257" s="164">
        <f>SUM(D258:D259)</f>
        <v>70839441</v>
      </c>
    </row>
    <row r="258" spans="1:4" x14ac:dyDescent="0.25">
      <c r="A258" s="216"/>
      <c r="B258" s="216"/>
      <c r="C258" s="160" t="s">
        <v>19</v>
      </c>
      <c r="D258" s="164">
        <v>50839441</v>
      </c>
    </row>
    <row r="259" spans="1:4" x14ac:dyDescent="0.25">
      <c r="A259" s="216"/>
      <c r="B259" s="216"/>
      <c r="C259" s="160" t="s">
        <v>261</v>
      </c>
      <c r="D259" s="164">
        <v>20000000</v>
      </c>
    </row>
    <row r="260" spans="1:4" ht="30" customHeight="1" x14ac:dyDescent="0.25">
      <c r="A260" s="139" t="s">
        <v>7</v>
      </c>
      <c r="B260" s="144" t="s">
        <v>274</v>
      </c>
      <c r="C260" s="159"/>
      <c r="D260" s="164">
        <f>+D261</f>
        <v>100000000</v>
      </c>
    </row>
    <row r="261" spans="1:4" ht="45" x14ac:dyDescent="0.25">
      <c r="A261" s="139" t="s">
        <v>4</v>
      </c>
      <c r="B261" s="144" t="s">
        <v>275</v>
      </c>
      <c r="C261" s="159" t="s">
        <v>19</v>
      </c>
      <c r="D261" s="164">
        <v>100000000</v>
      </c>
    </row>
    <row r="262" spans="1:4" x14ac:dyDescent="0.25">
      <c r="A262" s="139" t="s">
        <v>7</v>
      </c>
      <c r="B262" s="144" t="s">
        <v>277</v>
      </c>
      <c r="C262" s="159"/>
      <c r="D262" s="164">
        <f>+D263</f>
        <v>100000000</v>
      </c>
    </row>
    <row r="263" spans="1:4" x14ac:dyDescent="0.25">
      <c r="A263" s="139" t="s">
        <v>4</v>
      </c>
      <c r="B263" s="144" t="s">
        <v>277</v>
      </c>
      <c r="C263" s="159">
        <v>100000000</v>
      </c>
      <c r="D263" s="164">
        <v>100000000</v>
      </c>
    </row>
    <row r="264" spans="1:4" x14ac:dyDescent="0.25">
      <c r="A264" s="139" t="s">
        <v>2</v>
      </c>
      <c r="B264" s="144" t="s">
        <v>279</v>
      </c>
      <c r="C264" s="159"/>
      <c r="D264" s="164">
        <f>+D265+D270</f>
        <v>4151539631.5999999</v>
      </c>
    </row>
    <row r="265" spans="1:4" x14ac:dyDescent="0.25">
      <c r="A265" s="139" t="s">
        <v>7</v>
      </c>
      <c r="B265" s="144" t="s">
        <v>280</v>
      </c>
      <c r="C265" s="159"/>
      <c r="D265" s="164">
        <f>+D266</f>
        <v>263243191</v>
      </c>
    </row>
    <row r="266" spans="1:4" ht="23.25" x14ac:dyDescent="0.25">
      <c r="A266" s="215" t="s">
        <v>4</v>
      </c>
      <c r="B266" s="216" t="s">
        <v>281</v>
      </c>
      <c r="C266" s="159" t="s">
        <v>376</v>
      </c>
      <c r="D266" s="164">
        <f>SUM(D267:D269)</f>
        <v>263243191</v>
      </c>
    </row>
    <row r="267" spans="1:4" x14ac:dyDescent="0.25">
      <c r="A267" s="216"/>
      <c r="B267" s="216"/>
      <c r="C267" s="160" t="s">
        <v>19</v>
      </c>
      <c r="D267" s="164">
        <v>89980848</v>
      </c>
    </row>
    <row r="268" spans="1:4" ht="33.75" x14ac:dyDescent="0.25">
      <c r="A268" s="216"/>
      <c r="B268" s="216"/>
      <c r="C268" s="160" t="s">
        <v>382</v>
      </c>
      <c r="D268" s="164">
        <v>10019152</v>
      </c>
    </row>
    <row r="269" spans="1:4" ht="22.5" x14ac:dyDescent="0.25">
      <c r="A269" s="216"/>
      <c r="B269" s="216"/>
      <c r="C269" s="160" t="s">
        <v>292</v>
      </c>
      <c r="D269" s="164">
        <v>163243191</v>
      </c>
    </row>
    <row r="270" spans="1:4" x14ac:dyDescent="0.25">
      <c r="A270" s="139" t="s">
        <v>7</v>
      </c>
      <c r="B270" s="144" t="s">
        <v>283</v>
      </c>
      <c r="C270" s="159"/>
      <c r="D270" s="164">
        <f>+D271+D272</f>
        <v>3888296440.5999999</v>
      </c>
    </row>
    <row r="271" spans="1:4" ht="45" x14ac:dyDescent="0.25">
      <c r="A271" s="139" t="s">
        <v>4</v>
      </c>
      <c r="B271" s="144" t="s">
        <v>284</v>
      </c>
      <c r="C271" s="159" t="s">
        <v>286</v>
      </c>
      <c r="D271" s="164">
        <v>2100000000</v>
      </c>
    </row>
    <row r="272" spans="1:4" ht="30" customHeight="1" x14ac:dyDescent="0.25">
      <c r="A272" s="215" t="s">
        <v>4</v>
      </c>
      <c r="B272" s="216" t="s">
        <v>288</v>
      </c>
      <c r="C272" s="159" t="s">
        <v>376</v>
      </c>
      <c r="D272" s="164">
        <f>SUM(D273:D276)</f>
        <v>1788296440.5999999</v>
      </c>
    </row>
    <row r="273" spans="1:6" ht="30" customHeight="1" x14ac:dyDescent="0.25">
      <c r="A273" s="216"/>
      <c r="B273" s="216"/>
      <c r="C273" s="159" t="s">
        <v>286</v>
      </c>
      <c r="D273" s="164">
        <v>1000000000</v>
      </c>
    </row>
    <row r="274" spans="1:6" ht="30" customHeight="1" x14ac:dyDescent="0.25">
      <c r="A274" s="216"/>
      <c r="B274" s="216"/>
      <c r="C274" s="159" t="s">
        <v>290</v>
      </c>
      <c r="D274" s="164">
        <v>32648638.199999999</v>
      </c>
    </row>
    <row r="275" spans="1:6" ht="30" customHeight="1" x14ac:dyDescent="0.25">
      <c r="A275" s="216"/>
      <c r="B275" s="216"/>
      <c r="C275" s="159" t="s">
        <v>378</v>
      </c>
      <c r="D275" s="164">
        <v>2003830.4</v>
      </c>
    </row>
    <row r="276" spans="1:6" ht="23.25" x14ac:dyDescent="0.25">
      <c r="A276" s="216"/>
      <c r="B276" s="216"/>
      <c r="C276" s="159" t="s">
        <v>286</v>
      </c>
      <c r="D276" s="164">
        <v>753643972</v>
      </c>
      <c r="F276" s="138">
        <f>SUM(D267:D276)</f>
        <v>9828132512.8000011</v>
      </c>
    </row>
    <row r="277" spans="1:6" x14ac:dyDescent="0.25">
      <c r="A277" s="139" t="s">
        <v>2</v>
      </c>
      <c r="B277" s="144" t="s">
        <v>293</v>
      </c>
      <c r="C277" s="159"/>
      <c r="D277" s="164">
        <f>+D278</f>
        <v>170000000</v>
      </c>
    </row>
    <row r="278" spans="1:6" ht="30" x14ac:dyDescent="0.25">
      <c r="A278" s="139" t="s">
        <v>7</v>
      </c>
      <c r="B278" s="144" t="s">
        <v>294</v>
      </c>
      <c r="C278" s="159"/>
      <c r="D278" s="164">
        <f>+D279</f>
        <v>170000000</v>
      </c>
    </row>
    <row r="279" spans="1:6" x14ac:dyDescent="0.25">
      <c r="A279" s="139" t="s">
        <v>4</v>
      </c>
      <c r="B279" s="144" t="s">
        <v>295</v>
      </c>
      <c r="C279" s="159" t="s">
        <v>19</v>
      </c>
      <c r="D279" s="164">
        <v>170000000</v>
      </c>
    </row>
    <row r="280" spans="1:6" ht="30" x14ac:dyDescent="0.25">
      <c r="A280" s="139" t="s">
        <v>2</v>
      </c>
      <c r="B280" s="144" t="s">
        <v>297</v>
      </c>
      <c r="C280" s="159"/>
      <c r="D280" s="164">
        <f>+D281</f>
        <v>1297048483.5</v>
      </c>
    </row>
    <row r="281" spans="1:6" ht="30" x14ac:dyDescent="0.25">
      <c r="A281" s="139" t="s">
        <v>7</v>
      </c>
      <c r="B281" s="144" t="s">
        <v>301</v>
      </c>
      <c r="C281" s="159"/>
      <c r="D281" s="164">
        <f>+D282+D283+D286+D287</f>
        <v>1297048483.5</v>
      </c>
    </row>
    <row r="282" spans="1:6" ht="30" customHeight="1" x14ac:dyDescent="0.25">
      <c r="A282" s="139" t="s">
        <v>4</v>
      </c>
      <c r="B282" s="144" t="s">
        <v>299</v>
      </c>
      <c r="C282" s="159" t="s">
        <v>40</v>
      </c>
      <c r="D282" s="164">
        <v>581718592</v>
      </c>
    </row>
    <row r="283" spans="1:6" ht="23.25" x14ac:dyDescent="0.25">
      <c r="A283" s="215" t="s">
        <v>4</v>
      </c>
      <c r="B283" s="216" t="s">
        <v>302</v>
      </c>
      <c r="C283" s="159" t="s">
        <v>376</v>
      </c>
      <c r="D283" s="164">
        <f>+D284+D285</f>
        <v>86631171.5</v>
      </c>
    </row>
    <row r="284" spans="1:6" ht="30" customHeight="1" x14ac:dyDescent="0.25">
      <c r="A284" s="216"/>
      <c r="B284" s="216"/>
      <c r="C284" s="159" t="s">
        <v>304</v>
      </c>
      <c r="D284" s="164">
        <v>81621595.5</v>
      </c>
    </row>
    <row r="285" spans="1:6" ht="30" customHeight="1" x14ac:dyDescent="0.25">
      <c r="A285" s="216"/>
      <c r="B285" s="216"/>
      <c r="C285" s="159" t="s">
        <v>378</v>
      </c>
      <c r="D285" s="164">
        <v>5009576</v>
      </c>
    </row>
    <row r="286" spans="1:6" ht="57" x14ac:dyDescent="0.25">
      <c r="A286" s="139" t="s">
        <v>4</v>
      </c>
      <c r="B286" s="144" t="s">
        <v>305</v>
      </c>
      <c r="C286" s="159" t="s">
        <v>298</v>
      </c>
      <c r="D286" s="164">
        <v>608279000</v>
      </c>
    </row>
    <row r="287" spans="1:6" x14ac:dyDescent="0.25">
      <c r="A287" s="139" t="s">
        <v>4</v>
      </c>
      <c r="B287" s="144" t="s">
        <v>307</v>
      </c>
      <c r="C287" s="159" t="s">
        <v>19</v>
      </c>
      <c r="D287" s="164">
        <v>20419720</v>
      </c>
    </row>
    <row r="290" spans="4:4" x14ac:dyDescent="0.25">
      <c r="D290" s="166">
        <f>+D2</f>
        <v>276123155693</v>
      </c>
    </row>
    <row r="291" spans="4:4" x14ac:dyDescent="0.25">
      <c r="D291" s="166">
        <v>276123155693</v>
      </c>
    </row>
  </sheetData>
  <mergeCells count="46">
    <mergeCell ref="B6:B10"/>
    <mergeCell ref="A6:A10"/>
    <mergeCell ref="B13:B15"/>
    <mergeCell ref="A13:A15"/>
    <mergeCell ref="B32:B35"/>
    <mergeCell ref="A32:A35"/>
    <mergeCell ref="B36:B38"/>
    <mergeCell ref="A36:A38"/>
    <mergeCell ref="B39:B46"/>
    <mergeCell ref="A39:A46"/>
    <mergeCell ref="B59:B62"/>
    <mergeCell ref="A59:A62"/>
    <mergeCell ref="B91:B95"/>
    <mergeCell ref="A91:A95"/>
    <mergeCell ref="B96:B128"/>
    <mergeCell ref="A96:A128"/>
    <mergeCell ref="B65:B71"/>
    <mergeCell ref="A65:A71"/>
    <mergeCell ref="B74:B78"/>
    <mergeCell ref="A74:A78"/>
    <mergeCell ref="B84:B89"/>
    <mergeCell ref="A84:A89"/>
    <mergeCell ref="B173:B177"/>
    <mergeCell ref="A173:A177"/>
    <mergeCell ref="B178:B193"/>
    <mergeCell ref="A178:A193"/>
    <mergeCell ref="B132:B137"/>
    <mergeCell ref="A132:A137"/>
    <mergeCell ref="B146:B149"/>
    <mergeCell ref="A146:A149"/>
    <mergeCell ref="B159:B168"/>
    <mergeCell ref="A159:A168"/>
    <mergeCell ref="B194:B200"/>
    <mergeCell ref="A194:A200"/>
    <mergeCell ref="B241:B244"/>
    <mergeCell ref="A241:A244"/>
    <mergeCell ref="B248:B251"/>
    <mergeCell ref="A248:A251"/>
    <mergeCell ref="B283:B285"/>
    <mergeCell ref="A283:A285"/>
    <mergeCell ref="B257:B259"/>
    <mergeCell ref="A257:A259"/>
    <mergeCell ref="B266:B269"/>
    <mergeCell ref="A266:A269"/>
    <mergeCell ref="B272:B276"/>
    <mergeCell ref="A272:A2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78"/>
  <sheetViews>
    <sheetView topLeftCell="A24" workbookViewId="0">
      <selection activeCell="B345" sqref="B345"/>
    </sheetView>
  </sheetViews>
  <sheetFormatPr baseColWidth="10" defaultRowHeight="15" x14ac:dyDescent="0.25"/>
  <cols>
    <col min="1" max="1" width="19.28515625" customWidth="1"/>
    <col min="2" max="2" width="41.28515625" style="20" customWidth="1"/>
    <col min="3" max="3" width="28.140625" style="13" customWidth="1"/>
    <col min="4" max="4" width="23.28515625" style="104" customWidth="1"/>
    <col min="5" max="5" width="13.140625" customWidth="1"/>
    <col min="6" max="6" width="20.42578125" customWidth="1"/>
    <col min="7" max="7" width="15.140625" bestFit="1" customWidth="1"/>
  </cols>
  <sheetData>
    <row r="1" spans="1:6" x14ac:dyDescent="0.25">
      <c r="A1" s="105" t="s">
        <v>12</v>
      </c>
      <c r="B1" s="105"/>
      <c r="C1" s="106" t="s">
        <v>10</v>
      </c>
      <c r="D1" s="107" t="s">
        <v>11</v>
      </c>
    </row>
    <row r="2" spans="1:6" x14ac:dyDescent="0.25">
      <c r="A2" s="105"/>
      <c r="B2" s="105"/>
      <c r="C2" s="106"/>
      <c r="D2" s="107">
        <f>+D3+D23+D305+D320+D251</f>
        <v>276123155693</v>
      </c>
      <c r="E2" s="49">
        <v>276123155693</v>
      </c>
      <c r="F2" s="3">
        <f>+E2-D2</f>
        <v>0</v>
      </c>
    </row>
    <row r="3" spans="1:6" ht="23.25" hidden="1" customHeight="1" x14ac:dyDescent="0.25">
      <c r="A3" s="127" t="s">
        <v>0</v>
      </c>
      <c r="B3" s="69" t="s">
        <v>1</v>
      </c>
      <c r="C3" s="69"/>
      <c r="D3" s="129">
        <f>+D4+D11</f>
        <v>1380732480</v>
      </c>
      <c r="E3" s="162">
        <f>+D3/$D$2</f>
        <v>5.0004226430583375E-3</v>
      </c>
    </row>
    <row r="4" spans="1:6" x14ac:dyDescent="0.25">
      <c r="A4" s="54" t="s">
        <v>2</v>
      </c>
      <c r="B4" s="73" t="s">
        <v>3</v>
      </c>
      <c r="C4" s="73"/>
      <c r="D4" s="108">
        <f>+D5</f>
        <v>173262343</v>
      </c>
      <c r="E4" s="162">
        <f t="shared" ref="E4:E67" si="0">+D4/$D$2</f>
        <v>6.2748211958231059E-4</v>
      </c>
    </row>
    <row r="5" spans="1:6" hidden="1" x14ac:dyDescent="0.25">
      <c r="A5" s="77" t="s">
        <v>7</v>
      </c>
      <c r="B5" s="78" t="s">
        <v>5</v>
      </c>
      <c r="C5" s="78"/>
      <c r="D5" s="109">
        <f>+D6</f>
        <v>173262343</v>
      </c>
      <c r="E5" s="162">
        <f t="shared" si="0"/>
        <v>6.2748211958231059E-4</v>
      </c>
    </row>
    <row r="6" spans="1:6" ht="20.25" hidden="1" customHeight="1" x14ac:dyDescent="0.25">
      <c r="A6" s="90" t="s">
        <v>4</v>
      </c>
      <c r="B6" s="91" t="s">
        <v>8</v>
      </c>
      <c r="C6" s="91"/>
      <c r="D6" s="110">
        <f>SUM(D7:D10)</f>
        <v>173262343</v>
      </c>
      <c r="E6" s="162">
        <f t="shared" si="0"/>
        <v>6.2748211958231059E-4</v>
      </c>
    </row>
    <row r="7" spans="1:6" ht="54" hidden="1" customHeight="1" x14ac:dyDescent="0.25">
      <c r="A7" s="42" t="s">
        <v>6</v>
      </c>
      <c r="B7" s="43" t="s">
        <v>9</v>
      </c>
      <c r="C7" s="32" t="s">
        <v>65</v>
      </c>
      <c r="D7" s="111">
        <v>10019152</v>
      </c>
      <c r="E7" s="53">
        <f t="shared" si="0"/>
        <v>3.6285084366989925E-5</v>
      </c>
    </row>
    <row r="8" spans="1:6" ht="28.5" hidden="1" customHeight="1" x14ac:dyDescent="0.25">
      <c r="A8" s="42"/>
      <c r="B8" s="44"/>
      <c r="C8" s="31" t="s">
        <v>64</v>
      </c>
      <c r="D8" s="51">
        <v>120000000</v>
      </c>
      <c r="E8" s="53">
        <f t="shared" si="0"/>
        <v>4.3458868814833743E-4</v>
      </c>
    </row>
    <row r="9" spans="1:6" ht="45" hidden="1" customHeight="1" x14ac:dyDescent="0.25">
      <c r="A9" s="42"/>
      <c r="B9" s="41" t="s">
        <v>13</v>
      </c>
      <c r="C9" s="29" t="s">
        <v>64</v>
      </c>
      <c r="D9" s="51">
        <v>21621596</v>
      </c>
      <c r="E9" s="53">
        <f t="shared" si="0"/>
        <v>7.8304175344277835E-5</v>
      </c>
    </row>
    <row r="10" spans="1:6" ht="30" hidden="1" customHeight="1" x14ac:dyDescent="0.25">
      <c r="A10" s="42"/>
      <c r="B10" s="41" t="s">
        <v>14</v>
      </c>
      <c r="C10" s="29" t="s">
        <v>64</v>
      </c>
      <c r="D10" s="51">
        <v>21621595</v>
      </c>
      <c r="E10" s="53">
        <f t="shared" si="0"/>
        <v>7.8304171722705433E-5</v>
      </c>
    </row>
    <row r="11" spans="1:6" x14ac:dyDescent="0.25">
      <c r="A11" s="54" t="s">
        <v>2</v>
      </c>
      <c r="B11" s="74" t="s">
        <v>15</v>
      </c>
      <c r="C11" s="75"/>
      <c r="D11" s="112">
        <f>+D12</f>
        <v>1207470137</v>
      </c>
      <c r="E11" s="162">
        <f t="shared" si="0"/>
        <v>4.3729405234760269E-3</v>
      </c>
      <c r="F11" s="3"/>
    </row>
    <row r="12" spans="1:6" hidden="1" x14ac:dyDescent="0.25">
      <c r="A12" s="77" t="s">
        <v>7</v>
      </c>
      <c r="B12" s="79" t="s">
        <v>16</v>
      </c>
      <c r="C12" s="78"/>
      <c r="D12" s="109">
        <f>+D13+D16+D18+D20</f>
        <v>1207470137</v>
      </c>
      <c r="E12" s="162">
        <f t="shared" si="0"/>
        <v>4.3729405234760269E-3</v>
      </c>
    </row>
    <row r="13" spans="1:6" ht="20.25" hidden="1" customHeight="1" x14ac:dyDescent="0.25">
      <c r="A13" s="90" t="s">
        <v>4</v>
      </c>
      <c r="B13" s="92" t="s">
        <v>17</v>
      </c>
      <c r="C13" s="93"/>
      <c r="D13" s="113">
        <f>SUM(D14:D15)</f>
        <v>468442465</v>
      </c>
      <c r="E13" s="162">
        <f t="shared" si="0"/>
        <v>1.6964983028110289E-3</v>
      </c>
    </row>
    <row r="14" spans="1:6" hidden="1" x14ac:dyDescent="0.25">
      <c r="A14" s="18" t="s">
        <v>6</v>
      </c>
      <c r="B14" s="23" t="s">
        <v>18</v>
      </c>
      <c r="C14" s="29" t="s">
        <v>19</v>
      </c>
      <c r="D14" s="51">
        <v>168442465</v>
      </c>
      <c r="E14" s="53">
        <f t="shared" si="0"/>
        <v>6.1002658244018533E-4</v>
      </c>
    </row>
    <row r="15" spans="1:6" hidden="1" x14ac:dyDescent="0.25">
      <c r="A15" s="21"/>
      <c r="B15" s="23" t="s">
        <v>20</v>
      </c>
      <c r="C15" s="29" t="s">
        <v>19</v>
      </c>
      <c r="D15" s="51">
        <v>300000000</v>
      </c>
      <c r="E15" s="53">
        <f t="shared" si="0"/>
        <v>1.0864717203708436E-3</v>
      </c>
    </row>
    <row r="16" spans="1:6" hidden="1" x14ac:dyDescent="0.25">
      <c r="A16" s="90" t="s">
        <v>4</v>
      </c>
      <c r="B16" s="94" t="s">
        <v>21</v>
      </c>
      <c r="C16" s="94"/>
      <c r="D16" s="114">
        <f>+D17</f>
        <v>100000000</v>
      </c>
      <c r="E16" s="162">
        <f t="shared" si="0"/>
        <v>3.6215724012361451E-4</v>
      </c>
    </row>
    <row r="17" spans="1:6" ht="17.25" hidden="1" customHeight="1" x14ac:dyDescent="0.25">
      <c r="A17" s="1" t="s">
        <v>6</v>
      </c>
      <c r="B17" s="23" t="s">
        <v>22</v>
      </c>
      <c r="C17" s="31" t="s">
        <v>19</v>
      </c>
      <c r="D17" s="115">
        <v>100000000</v>
      </c>
      <c r="E17" s="53">
        <f t="shared" si="0"/>
        <v>3.6215724012361451E-4</v>
      </c>
    </row>
    <row r="18" spans="1:6" hidden="1" x14ac:dyDescent="0.25">
      <c r="A18" s="90" t="s">
        <v>4</v>
      </c>
      <c r="B18" s="94" t="s">
        <v>23</v>
      </c>
      <c r="C18" s="94"/>
      <c r="D18" s="114">
        <f>+D19</f>
        <v>281259160</v>
      </c>
      <c r="E18" s="162">
        <f t="shared" si="0"/>
        <v>1.0186004114508612E-3</v>
      </c>
    </row>
    <row r="19" spans="1:6" ht="16.5" hidden="1" customHeight="1" x14ac:dyDescent="0.25">
      <c r="A19" s="1" t="s">
        <v>6</v>
      </c>
      <c r="B19" s="23" t="s">
        <v>24</v>
      </c>
      <c r="C19" s="31" t="s">
        <v>19</v>
      </c>
      <c r="D19" s="115">
        <v>281259160</v>
      </c>
      <c r="E19" s="53">
        <f t="shared" si="0"/>
        <v>1.0186004114508612E-3</v>
      </c>
    </row>
    <row r="20" spans="1:6" hidden="1" x14ac:dyDescent="0.25">
      <c r="A20" s="90" t="s">
        <v>4</v>
      </c>
      <c r="B20" s="94" t="s">
        <v>25</v>
      </c>
      <c r="C20" s="94"/>
      <c r="D20" s="114">
        <f>SUM(D21:D22)</f>
        <v>357768512</v>
      </c>
      <c r="E20" s="162">
        <f t="shared" si="0"/>
        <v>1.2956845690905226E-3</v>
      </c>
    </row>
    <row r="21" spans="1:6" ht="30" hidden="1" customHeight="1" x14ac:dyDescent="0.25">
      <c r="A21" s="18" t="s">
        <v>6</v>
      </c>
      <c r="B21" s="11" t="s">
        <v>26</v>
      </c>
      <c r="C21" s="31" t="s">
        <v>19</v>
      </c>
      <c r="D21" s="51">
        <v>307768512</v>
      </c>
      <c r="E21" s="53">
        <f t="shared" si="0"/>
        <v>1.1146059490287155E-3</v>
      </c>
    </row>
    <row r="22" spans="1:6" ht="30" hidden="1" customHeight="1" x14ac:dyDescent="0.25">
      <c r="A22" s="21"/>
      <c r="B22" s="41" t="s">
        <v>27</v>
      </c>
      <c r="C22" s="31" t="s">
        <v>19</v>
      </c>
      <c r="D22" s="51">
        <v>50000000</v>
      </c>
      <c r="E22" s="53">
        <f t="shared" si="0"/>
        <v>1.8107862006180725E-4</v>
      </c>
      <c r="F22" s="3">
        <f>+D14+D15+D17+D19+D21+D22</f>
        <v>1207470137</v>
      </c>
    </row>
    <row r="23" spans="1:6" ht="30" hidden="1" customHeight="1" x14ac:dyDescent="0.25">
      <c r="A23" s="127" t="s">
        <v>0</v>
      </c>
      <c r="B23" s="70" t="s">
        <v>28</v>
      </c>
      <c r="C23" s="71"/>
      <c r="D23" s="128">
        <f>+D24+D37+D62+D155+D189+D197+D219</f>
        <v>264816986250.89999</v>
      </c>
      <c r="E23" s="162">
        <f t="shared" si="0"/>
        <v>0.95905388878479114</v>
      </c>
    </row>
    <row r="24" spans="1:6" ht="24.95" customHeight="1" x14ac:dyDescent="0.25">
      <c r="A24" s="54" t="s">
        <v>2</v>
      </c>
      <c r="B24" s="55" t="s">
        <v>29</v>
      </c>
      <c r="C24" s="56"/>
      <c r="D24" s="116">
        <f>+D25+D29+D32</f>
        <v>1160000000</v>
      </c>
      <c r="E24" s="162">
        <f t="shared" si="0"/>
        <v>4.2010239854339288E-3</v>
      </c>
    </row>
    <row r="25" spans="1:6" hidden="1" x14ac:dyDescent="0.25">
      <c r="A25" s="77" t="s">
        <v>7</v>
      </c>
      <c r="B25" s="80" t="s">
        <v>30</v>
      </c>
      <c r="C25" s="81"/>
      <c r="D25" s="117">
        <f>+D26</f>
        <v>140000000</v>
      </c>
      <c r="E25" s="162">
        <f t="shared" si="0"/>
        <v>5.070201361730603E-4</v>
      </c>
    </row>
    <row r="26" spans="1:6" ht="45" hidden="1" customHeight="1" x14ac:dyDescent="0.25">
      <c r="A26" s="95" t="s">
        <v>4</v>
      </c>
      <c r="B26" s="96" t="s">
        <v>31</v>
      </c>
      <c r="C26" s="97"/>
      <c r="D26" s="118">
        <f>+D27+D28</f>
        <v>140000000</v>
      </c>
      <c r="E26" s="162">
        <f t="shared" si="0"/>
        <v>5.070201361730603E-4</v>
      </c>
    </row>
    <row r="27" spans="1:6" ht="30.75" hidden="1" customHeight="1" x14ac:dyDescent="0.25">
      <c r="A27" s="24" t="s">
        <v>6</v>
      </c>
      <c r="B27" s="41" t="s">
        <v>32</v>
      </c>
      <c r="C27" s="29" t="s">
        <v>19</v>
      </c>
      <c r="D27" s="51">
        <v>70000000</v>
      </c>
      <c r="E27" s="53">
        <f t="shared" si="0"/>
        <v>2.5351006808653015E-4</v>
      </c>
    </row>
    <row r="28" spans="1:6" hidden="1" x14ac:dyDescent="0.25">
      <c r="A28" s="24"/>
      <c r="B28" s="41" t="s">
        <v>33</v>
      </c>
      <c r="C28" s="29" t="s">
        <v>19</v>
      </c>
      <c r="D28" s="51">
        <v>70000000</v>
      </c>
      <c r="E28" s="53">
        <f t="shared" si="0"/>
        <v>2.5351006808653015E-4</v>
      </c>
    </row>
    <row r="29" spans="1:6" hidden="1" x14ac:dyDescent="0.25">
      <c r="A29" s="77" t="s">
        <v>7</v>
      </c>
      <c r="B29" s="80" t="s">
        <v>34</v>
      </c>
      <c r="C29" s="81"/>
      <c r="D29" s="117">
        <f>+D30</f>
        <v>120000000</v>
      </c>
      <c r="E29" s="162">
        <f t="shared" si="0"/>
        <v>4.3458868814833743E-4</v>
      </c>
    </row>
    <row r="30" spans="1:6" ht="45" hidden="1" customHeight="1" x14ac:dyDescent="0.25">
      <c r="A30" s="95" t="s">
        <v>4</v>
      </c>
      <c r="B30" s="96" t="s">
        <v>35</v>
      </c>
      <c r="C30" s="97"/>
      <c r="D30" s="118">
        <f>+D31</f>
        <v>120000000</v>
      </c>
      <c r="E30" s="162">
        <f t="shared" si="0"/>
        <v>4.3458868814833743E-4</v>
      </c>
    </row>
    <row r="31" spans="1:6" ht="15" hidden="1" customHeight="1" x14ac:dyDescent="0.25">
      <c r="A31" s="25" t="s">
        <v>6</v>
      </c>
      <c r="B31" s="41" t="s">
        <v>36</v>
      </c>
      <c r="C31" s="12" t="s">
        <v>19</v>
      </c>
      <c r="D31" s="51">
        <v>120000000</v>
      </c>
      <c r="E31" s="53">
        <f t="shared" si="0"/>
        <v>4.3458868814833743E-4</v>
      </c>
    </row>
    <row r="32" spans="1:6" hidden="1" x14ac:dyDescent="0.25">
      <c r="A32" s="77" t="s">
        <v>7</v>
      </c>
      <c r="B32" s="80" t="s">
        <v>37</v>
      </c>
      <c r="C32" s="81"/>
      <c r="D32" s="117">
        <f>+D33+D35</f>
        <v>900000000</v>
      </c>
      <c r="E32" s="162">
        <f t="shared" si="0"/>
        <v>3.2594151611125308E-3</v>
      </c>
    </row>
    <row r="33" spans="1:6" hidden="1" x14ac:dyDescent="0.25">
      <c r="A33" s="95" t="s">
        <v>4</v>
      </c>
      <c r="B33" s="96" t="s">
        <v>38</v>
      </c>
      <c r="C33" s="97"/>
      <c r="D33" s="118">
        <f>+D34</f>
        <v>700000000</v>
      </c>
      <c r="E33" s="162">
        <f t="shared" si="0"/>
        <v>2.5351006808653018E-3</v>
      </c>
    </row>
    <row r="34" spans="1:6" ht="15" hidden="1" customHeight="1" x14ac:dyDescent="0.25">
      <c r="A34" s="25" t="s">
        <v>6</v>
      </c>
      <c r="B34" s="41" t="s">
        <v>39</v>
      </c>
      <c r="C34" s="12" t="s">
        <v>40</v>
      </c>
      <c r="D34" s="51">
        <v>700000000</v>
      </c>
      <c r="E34" s="53">
        <f t="shared" si="0"/>
        <v>2.5351006808653018E-3</v>
      </c>
    </row>
    <row r="35" spans="1:6" ht="30" hidden="1" customHeight="1" x14ac:dyDescent="0.25">
      <c r="A35" s="99" t="s">
        <v>4</v>
      </c>
      <c r="B35" s="96" t="s">
        <v>41</v>
      </c>
      <c r="C35" s="97"/>
      <c r="D35" s="118">
        <f>+D36</f>
        <v>200000000</v>
      </c>
      <c r="E35" s="162">
        <f t="shared" si="0"/>
        <v>7.2431448024722902E-4</v>
      </c>
    </row>
    <row r="36" spans="1:6" hidden="1" x14ac:dyDescent="0.25">
      <c r="A36" s="25" t="s">
        <v>6</v>
      </c>
      <c r="B36" s="41" t="s">
        <v>42</v>
      </c>
      <c r="C36" s="12" t="s">
        <v>40</v>
      </c>
      <c r="D36" s="115">
        <v>200000000</v>
      </c>
      <c r="E36" s="53">
        <f t="shared" si="0"/>
        <v>7.2431448024722902E-4</v>
      </c>
      <c r="F36" s="3">
        <f>SUM(D27+D28+D31+D34+D36)</f>
        <v>1160000000</v>
      </c>
    </row>
    <row r="37" spans="1:6" ht="30" x14ac:dyDescent="0.25">
      <c r="A37" s="54" t="s">
        <v>2</v>
      </c>
      <c r="B37" s="55" t="s">
        <v>43</v>
      </c>
      <c r="C37" s="56"/>
      <c r="D37" s="116">
        <f>+D38+D41+D57</f>
        <v>231030107926.89999</v>
      </c>
      <c r="E37" s="162">
        <f t="shared" si="0"/>
        <v>0.83669226272266906</v>
      </c>
    </row>
    <row r="38" spans="1:6" hidden="1" x14ac:dyDescent="0.25">
      <c r="A38" s="77" t="s">
        <v>7</v>
      </c>
      <c r="B38" s="80" t="s">
        <v>44</v>
      </c>
      <c r="C38" s="81"/>
      <c r="D38" s="117">
        <f>+D39</f>
        <v>450000000</v>
      </c>
      <c r="E38" s="162">
        <f t="shared" si="0"/>
        <v>1.6297075805562654E-3</v>
      </c>
    </row>
    <row r="39" spans="1:6" hidden="1" x14ac:dyDescent="0.25">
      <c r="A39" s="95" t="s">
        <v>4</v>
      </c>
      <c r="B39" s="96" t="s">
        <v>45</v>
      </c>
      <c r="C39" s="97"/>
      <c r="D39" s="118">
        <f>+D40</f>
        <v>450000000</v>
      </c>
      <c r="E39" s="162">
        <f t="shared" si="0"/>
        <v>1.6297075805562654E-3</v>
      </c>
    </row>
    <row r="40" spans="1:6" ht="60" hidden="1" customHeight="1" x14ac:dyDescent="0.25">
      <c r="A40" s="25" t="s">
        <v>6</v>
      </c>
      <c r="B40" s="41" t="s">
        <v>46</v>
      </c>
      <c r="C40" s="31" t="s">
        <v>47</v>
      </c>
      <c r="D40" s="119">
        <v>450000000</v>
      </c>
      <c r="E40" s="53">
        <f t="shared" si="0"/>
        <v>1.6297075805562654E-3</v>
      </c>
    </row>
    <row r="41" spans="1:6" hidden="1" x14ac:dyDescent="0.25">
      <c r="A41" s="83" t="s">
        <v>7</v>
      </c>
      <c r="B41" s="80" t="s">
        <v>48</v>
      </c>
      <c r="C41" s="81"/>
      <c r="D41" s="117">
        <f>+D42+D46+D49</f>
        <v>230235368581.89999</v>
      </c>
      <c r="E41" s="162">
        <f t="shared" si="0"/>
        <v>0.83381405664464048</v>
      </c>
    </row>
    <row r="42" spans="1:6" hidden="1" x14ac:dyDescent="0.25">
      <c r="A42" s="95" t="s">
        <v>4</v>
      </c>
      <c r="B42" s="96" t="s">
        <v>49</v>
      </c>
      <c r="C42" s="97"/>
      <c r="D42" s="118">
        <f>SUM(D43:D45)</f>
        <v>2860812398.3000002</v>
      </c>
      <c r="E42" s="162">
        <f t="shared" si="0"/>
        <v>1.0360639226797468E-2</v>
      </c>
    </row>
    <row r="43" spans="1:6" ht="15" hidden="1" customHeight="1" x14ac:dyDescent="0.25">
      <c r="A43" s="18" t="s">
        <v>6</v>
      </c>
      <c r="B43" s="45" t="s">
        <v>50</v>
      </c>
      <c r="C43" s="31" t="s">
        <v>19</v>
      </c>
      <c r="D43" s="51">
        <v>320839441</v>
      </c>
      <c r="E43" s="53">
        <f t="shared" si="0"/>
        <v>1.1619432647536326E-3</v>
      </c>
    </row>
    <row r="44" spans="1:6" ht="45" hidden="1" customHeight="1" x14ac:dyDescent="0.25">
      <c r="A44" s="21"/>
      <c r="B44" s="45"/>
      <c r="C44" s="12" t="s">
        <v>47</v>
      </c>
      <c r="D44" s="51">
        <v>2491000000</v>
      </c>
      <c r="E44" s="53">
        <f t="shared" si="0"/>
        <v>9.0213368514792374E-3</v>
      </c>
    </row>
    <row r="45" spans="1:6" hidden="1" x14ac:dyDescent="0.25">
      <c r="A45" s="17"/>
      <c r="B45" s="45"/>
      <c r="C45" s="31" t="s">
        <v>66</v>
      </c>
      <c r="D45" s="51">
        <v>48972957.299999997</v>
      </c>
      <c r="E45" s="53">
        <f t="shared" si="0"/>
        <v>1.773591105645962E-4</v>
      </c>
    </row>
    <row r="46" spans="1:6" hidden="1" x14ac:dyDescent="0.25">
      <c r="A46" s="95" t="s">
        <v>4</v>
      </c>
      <c r="B46" s="96" t="s">
        <v>51</v>
      </c>
      <c r="C46" s="97"/>
      <c r="D46" s="118">
        <f>SUM(D47:D48)</f>
        <v>2900000000</v>
      </c>
      <c r="E46" s="162">
        <f t="shared" si="0"/>
        <v>1.0502559963584821E-2</v>
      </c>
    </row>
    <row r="47" spans="1:6" ht="35.25" hidden="1" customHeight="1" x14ac:dyDescent="0.25">
      <c r="A47" s="42" t="s">
        <v>6</v>
      </c>
      <c r="B47" s="41" t="s">
        <v>52</v>
      </c>
      <c r="C47" s="29" t="s">
        <v>47</v>
      </c>
      <c r="D47" s="51">
        <v>1900000000</v>
      </c>
      <c r="E47" s="53">
        <f t="shared" si="0"/>
        <v>6.8809875623486762E-3</v>
      </c>
    </row>
    <row r="48" spans="1:6" ht="30" hidden="1" customHeight="1" x14ac:dyDescent="0.25">
      <c r="A48" s="42"/>
      <c r="B48" s="41" t="s">
        <v>53</v>
      </c>
      <c r="C48" s="29" t="s">
        <v>47</v>
      </c>
      <c r="D48" s="51">
        <v>1000000000</v>
      </c>
      <c r="E48" s="53">
        <f t="shared" si="0"/>
        <v>3.6215724012361454E-3</v>
      </c>
    </row>
    <row r="49" spans="1:6" hidden="1" x14ac:dyDescent="0.25">
      <c r="A49" s="95" t="s">
        <v>4</v>
      </c>
      <c r="B49" s="96" t="s">
        <v>54</v>
      </c>
      <c r="C49" s="97"/>
      <c r="D49" s="118">
        <f>SUM(D50:D56)</f>
        <v>224474556183.60001</v>
      </c>
      <c r="E49" s="162">
        <f t="shared" si="0"/>
        <v>0.81295085745425832</v>
      </c>
    </row>
    <row r="50" spans="1:6" ht="48.75" hidden="1" customHeight="1" x14ac:dyDescent="0.25">
      <c r="A50" s="7" t="s">
        <v>6</v>
      </c>
      <c r="B50" s="41" t="s">
        <v>55</v>
      </c>
      <c r="C50" s="29" t="s">
        <v>47</v>
      </c>
      <c r="D50" s="51">
        <v>191793232436</v>
      </c>
      <c r="E50" s="53">
        <f t="shared" si="0"/>
        <v>0.69459307733408671</v>
      </c>
    </row>
    <row r="51" spans="1:6" ht="30" hidden="1" customHeight="1" x14ac:dyDescent="0.25">
      <c r="A51" s="6"/>
      <c r="B51" s="38" t="s">
        <v>56</v>
      </c>
      <c r="C51" s="29" t="s">
        <v>47</v>
      </c>
      <c r="D51" s="51">
        <v>12000000000</v>
      </c>
      <c r="E51" s="53">
        <f t="shared" si="0"/>
        <v>4.345886881483374E-2</v>
      </c>
    </row>
    <row r="52" spans="1:6" ht="15" hidden="1" customHeight="1" x14ac:dyDescent="0.25">
      <c r="A52" s="6"/>
      <c r="B52" s="45" t="s">
        <v>57</v>
      </c>
      <c r="C52" s="31" t="s">
        <v>19</v>
      </c>
      <c r="D52" s="51">
        <v>600000000</v>
      </c>
      <c r="E52" s="53">
        <f t="shared" si="0"/>
        <v>2.1729434407416872E-3</v>
      </c>
    </row>
    <row r="53" spans="1:6" ht="45" hidden="1" customHeight="1" x14ac:dyDescent="0.25">
      <c r="A53" s="6"/>
      <c r="B53" s="45"/>
      <c r="C53" s="31" t="s">
        <v>47</v>
      </c>
      <c r="D53" s="51">
        <v>20000000000</v>
      </c>
      <c r="E53" s="53">
        <f t="shared" si="0"/>
        <v>7.24314480247229E-2</v>
      </c>
    </row>
    <row r="54" spans="1:6" ht="60" hidden="1" customHeight="1" x14ac:dyDescent="0.25">
      <c r="A54" s="6"/>
      <c r="B54" s="45"/>
      <c r="C54" s="31" t="s">
        <v>69</v>
      </c>
      <c r="D54" s="51">
        <v>9454002</v>
      </c>
      <c r="E54" s="53">
        <f t="shared" si="0"/>
        <v>3.4238352724431321E-5</v>
      </c>
    </row>
    <row r="55" spans="1:6" ht="45" hidden="1" customHeight="1" x14ac:dyDescent="0.25">
      <c r="A55" s="6"/>
      <c r="B55" s="45"/>
      <c r="C55" s="31" t="s">
        <v>68</v>
      </c>
      <c r="D55" s="51">
        <v>68864000</v>
      </c>
      <c r="E55" s="53">
        <f t="shared" si="0"/>
        <v>2.4939596183872593E-4</v>
      </c>
    </row>
    <row r="56" spans="1:6" ht="30" hidden="1" customHeight="1" x14ac:dyDescent="0.25">
      <c r="A56" s="6"/>
      <c r="B56" s="45"/>
      <c r="C56" s="31" t="s">
        <v>67</v>
      </c>
      <c r="D56" s="51">
        <v>3005745.6</v>
      </c>
      <c r="E56" s="53">
        <f t="shared" si="0"/>
        <v>1.0885525310096979E-5</v>
      </c>
    </row>
    <row r="57" spans="1:6" hidden="1" x14ac:dyDescent="0.25">
      <c r="A57" s="83" t="s">
        <v>7</v>
      </c>
      <c r="B57" s="80" t="s">
        <v>58</v>
      </c>
      <c r="C57" s="81"/>
      <c r="D57" s="117">
        <f>+D58+D60</f>
        <v>344739345</v>
      </c>
      <c r="E57" s="162">
        <f t="shared" si="0"/>
        <v>1.248498497472226E-3</v>
      </c>
    </row>
    <row r="58" spans="1:6" ht="30" hidden="1" customHeight="1" x14ac:dyDescent="0.25">
      <c r="A58" s="95" t="s">
        <v>4</v>
      </c>
      <c r="B58" s="96" t="s">
        <v>59</v>
      </c>
      <c r="C58" s="97"/>
      <c r="D58" s="118">
        <f>+D59</f>
        <v>329739345</v>
      </c>
      <c r="E58" s="162">
        <f t="shared" si="0"/>
        <v>1.1941749114536837E-3</v>
      </c>
    </row>
    <row r="59" spans="1:6" ht="30" hidden="1" customHeight="1" x14ac:dyDescent="0.25">
      <c r="A59" s="25" t="s">
        <v>6</v>
      </c>
      <c r="B59" s="41" t="s">
        <v>60</v>
      </c>
      <c r="C59" s="12" t="s">
        <v>61</v>
      </c>
      <c r="D59" s="51">
        <v>329739345</v>
      </c>
      <c r="E59" s="53">
        <f t="shared" si="0"/>
        <v>1.1941749114536837E-3</v>
      </c>
    </row>
    <row r="60" spans="1:6" hidden="1" x14ac:dyDescent="0.25">
      <c r="A60" s="95" t="s">
        <v>4</v>
      </c>
      <c r="B60" s="96" t="s">
        <v>62</v>
      </c>
      <c r="C60" s="97"/>
      <c r="D60" s="118">
        <f>+D61</f>
        <v>15000000</v>
      </c>
      <c r="E60" s="162">
        <f t="shared" si="0"/>
        <v>5.4323586018542179E-5</v>
      </c>
    </row>
    <row r="61" spans="1:6" ht="45" hidden="1" customHeight="1" x14ac:dyDescent="0.25">
      <c r="A61" s="25" t="s">
        <v>6</v>
      </c>
      <c r="B61" s="41" t="s">
        <v>63</v>
      </c>
      <c r="C61" s="12" t="s">
        <v>47</v>
      </c>
      <c r="D61" s="51">
        <v>15000000</v>
      </c>
      <c r="E61" s="53">
        <f t="shared" si="0"/>
        <v>5.4323586018542179E-5</v>
      </c>
      <c r="F61" s="3">
        <f>SUM(D40+D43+D44+D45+D47+D48+D50+D51+D52+D53+D54+D55+D56+D59+D61)</f>
        <v>231030107926.89999</v>
      </c>
    </row>
    <row r="62" spans="1:6" x14ac:dyDescent="0.25">
      <c r="A62" s="54" t="s">
        <v>2</v>
      </c>
      <c r="B62" s="55" t="s">
        <v>71</v>
      </c>
      <c r="C62" s="56"/>
      <c r="D62" s="116">
        <f>+D63+D84+D92+D108</f>
        <v>28204461786</v>
      </c>
      <c r="E62" s="162">
        <f t="shared" si="0"/>
        <v>0.10214450039589712</v>
      </c>
    </row>
    <row r="63" spans="1:6" hidden="1" x14ac:dyDescent="0.25">
      <c r="A63" s="77" t="s">
        <v>7</v>
      </c>
      <c r="B63" s="80" t="s">
        <v>70</v>
      </c>
      <c r="C63" s="81"/>
      <c r="D63" s="117">
        <f>+D64+D66+D68+D70+D72+D74+D76+D78+D82</f>
        <v>4159740615</v>
      </c>
      <c r="E63" s="162">
        <f t="shared" si="0"/>
        <v>1.5064801807585069E-2</v>
      </c>
    </row>
    <row r="64" spans="1:6" hidden="1" x14ac:dyDescent="0.25">
      <c r="A64" s="95" t="s">
        <v>4</v>
      </c>
      <c r="B64" s="96" t="s">
        <v>72</v>
      </c>
      <c r="C64" s="97"/>
      <c r="D64" s="118">
        <f>+D65</f>
        <v>326131000</v>
      </c>
      <c r="E64" s="162">
        <f t="shared" si="0"/>
        <v>1.1811070287875453E-3</v>
      </c>
    </row>
    <row r="65" spans="1:5" ht="30" hidden="1" customHeight="1" x14ac:dyDescent="0.25">
      <c r="A65" s="25" t="s">
        <v>6</v>
      </c>
      <c r="B65" s="41" t="s">
        <v>73</v>
      </c>
      <c r="C65" s="31" t="s">
        <v>74</v>
      </c>
      <c r="D65" s="51">
        <v>326131000</v>
      </c>
      <c r="E65" s="53">
        <f t="shared" si="0"/>
        <v>1.1811070287875453E-3</v>
      </c>
    </row>
    <row r="66" spans="1:5" hidden="1" x14ac:dyDescent="0.25">
      <c r="A66" s="95" t="s">
        <v>4</v>
      </c>
      <c r="B66" s="96" t="s">
        <v>75</v>
      </c>
      <c r="C66" s="97"/>
      <c r="D66" s="118">
        <f>+D67</f>
        <v>279541000</v>
      </c>
      <c r="E66" s="162">
        <f t="shared" si="0"/>
        <v>1.0123779706139532E-3</v>
      </c>
    </row>
    <row r="67" spans="1:5" ht="30" hidden="1" customHeight="1" x14ac:dyDescent="0.25">
      <c r="A67" s="25" t="s">
        <v>6</v>
      </c>
      <c r="B67" s="41" t="s">
        <v>76</v>
      </c>
      <c r="C67" s="31" t="s">
        <v>74</v>
      </c>
      <c r="D67" s="51">
        <v>279541000</v>
      </c>
      <c r="E67" s="53">
        <f t="shared" si="0"/>
        <v>1.0123779706139532E-3</v>
      </c>
    </row>
    <row r="68" spans="1:5" hidden="1" x14ac:dyDescent="0.25">
      <c r="A68" s="95" t="s">
        <v>4</v>
      </c>
      <c r="B68" s="96" t="s">
        <v>77</v>
      </c>
      <c r="C68" s="97"/>
      <c r="D68" s="118">
        <f>+D69</f>
        <v>372721000</v>
      </c>
      <c r="E68" s="162">
        <f t="shared" ref="E68:E131" si="1">+D68/$D$2</f>
        <v>1.3498360869611374E-3</v>
      </c>
    </row>
    <row r="69" spans="1:5" hidden="1" x14ac:dyDescent="0.25">
      <c r="A69" s="25" t="s">
        <v>6</v>
      </c>
      <c r="B69" s="41" t="s">
        <v>78</v>
      </c>
      <c r="C69" s="31" t="s">
        <v>74</v>
      </c>
      <c r="D69" s="51">
        <v>372721000</v>
      </c>
      <c r="E69" s="53">
        <f t="shared" si="1"/>
        <v>1.3498360869611374E-3</v>
      </c>
    </row>
    <row r="70" spans="1:5" hidden="1" x14ac:dyDescent="0.25">
      <c r="A70" s="95" t="s">
        <v>4</v>
      </c>
      <c r="B70" s="96" t="s">
        <v>79</v>
      </c>
      <c r="C70" s="97"/>
      <c r="D70" s="118">
        <f>+D71</f>
        <v>232951000</v>
      </c>
      <c r="E70" s="162">
        <f t="shared" si="1"/>
        <v>8.4364891244036123E-4</v>
      </c>
    </row>
    <row r="71" spans="1:5" ht="30" hidden="1" customHeight="1" x14ac:dyDescent="0.25">
      <c r="A71" s="25" t="s">
        <v>6</v>
      </c>
      <c r="B71" s="41" t="s">
        <v>80</v>
      </c>
      <c r="C71" s="31" t="s">
        <v>74</v>
      </c>
      <c r="D71" s="51">
        <v>232951000</v>
      </c>
      <c r="E71" s="53">
        <f t="shared" si="1"/>
        <v>8.4364891244036123E-4</v>
      </c>
    </row>
    <row r="72" spans="1:5" hidden="1" x14ac:dyDescent="0.25">
      <c r="A72" s="95" t="s">
        <v>4</v>
      </c>
      <c r="B72" s="96" t="s">
        <v>81</v>
      </c>
      <c r="C72" s="97"/>
      <c r="D72" s="118">
        <f>+D73</f>
        <v>116475000</v>
      </c>
      <c r="E72" s="162">
        <f t="shared" si="1"/>
        <v>4.2182264543398E-4</v>
      </c>
    </row>
    <row r="73" spans="1:5" ht="30" hidden="1" customHeight="1" x14ac:dyDescent="0.25">
      <c r="A73" s="25" t="s">
        <v>6</v>
      </c>
      <c r="B73" s="41" t="s">
        <v>152</v>
      </c>
      <c r="C73" s="12" t="s">
        <v>74</v>
      </c>
      <c r="D73" s="51">
        <v>116475000</v>
      </c>
      <c r="E73" s="53">
        <f t="shared" si="1"/>
        <v>4.2182264543398E-4</v>
      </c>
    </row>
    <row r="74" spans="1:5" hidden="1" x14ac:dyDescent="0.25">
      <c r="A74" s="95" t="s">
        <v>4</v>
      </c>
      <c r="B74" s="96" t="s">
        <v>153</v>
      </c>
      <c r="C74" s="97"/>
      <c r="D74" s="118">
        <f>+D75</f>
        <v>559082000</v>
      </c>
      <c r="E74" s="162">
        <f t="shared" si="1"/>
        <v>2.0247559412279064E-3</v>
      </c>
    </row>
    <row r="75" spans="1:5" ht="30" hidden="1" customHeight="1" x14ac:dyDescent="0.25">
      <c r="A75" s="25" t="s">
        <v>6</v>
      </c>
      <c r="B75" s="41" t="s">
        <v>82</v>
      </c>
      <c r="C75" s="31" t="s">
        <v>74</v>
      </c>
      <c r="D75" s="51">
        <v>559082000</v>
      </c>
      <c r="E75" s="53">
        <f t="shared" si="1"/>
        <v>2.0247559412279064E-3</v>
      </c>
    </row>
    <row r="76" spans="1:5" hidden="1" x14ac:dyDescent="0.25">
      <c r="A76" s="95" t="s">
        <v>4</v>
      </c>
      <c r="B76" s="96" t="s">
        <v>83</v>
      </c>
      <c r="C76" s="97"/>
      <c r="D76" s="118">
        <f>+D77</f>
        <v>93180000</v>
      </c>
      <c r="E76" s="162">
        <f t="shared" si="1"/>
        <v>3.3745811634718401E-4</v>
      </c>
    </row>
    <row r="77" spans="1:5" hidden="1" x14ac:dyDescent="0.25">
      <c r="A77" s="25" t="s">
        <v>6</v>
      </c>
      <c r="B77" s="41" t="s">
        <v>84</v>
      </c>
      <c r="C77" s="31" t="s">
        <v>74</v>
      </c>
      <c r="D77" s="51">
        <v>93180000</v>
      </c>
      <c r="E77" s="53">
        <f t="shared" si="1"/>
        <v>3.3745811634718401E-4</v>
      </c>
    </row>
    <row r="78" spans="1:5" hidden="1" x14ac:dyDescent="0.25">
      <c r="A78" s="95" t="s">
        <v>4</v>
      </c>
      <c r="B78" s="96" t="s">
        <v>85</v>
      </c>
      <c r="C78" s="97"/>
      <c r="D78" s="118">
        <f>SUM(D79:D81)</f>
        <v>1783642615</v>
      </c>
      <c r="E78" s="162">
        <f t="shared" si="1"/>
        <v>6.4595908681526672E-3</v>
      </c>
    </row>
    <row r="79" spans="1:5" ht="30" hidden="1" customHeight="1" x14ac:dyDescent="0.25">
      <c r="A79" s="24" t="s">
        <v>6</v>
      </c>
      <c r="B79" s="45" t="s">
        <v>86</v>
      </c>
      <c r="C79" s="31" t="s">
        <v>19</v>
      </c>
      <c r="D79" s="51">
        <v>500810168</v>
      </c>
      <c r="E79" s="53">
        <f t="shared" si="1"/>
        <v>1.8137202826872373E-3</v>
      </c>
    </row>
    <row r="80" spans="1:5" hidden="1" x14ac:dyDescent="0.25">
      <c r="A80" s="24"/>
      <c r="B80" s="45"/>
      <c r="C80" s="31" t="s">
        <v>74</v>
      </c>
      <c r="D80" s="51">
        <v>93180000</v>
      </c>
      <c r="E80" s="53">
        <f t="shared" si="1"/>
        <v>3.3745811634718401E-4</v>
      </c>
    </row>
    <row r="81" spans="1:5" ht="30" hidden="1" customHeight="1" x14ac:dyDescent="0.25">
      <c r="A81" s="24"/>
      <c r="B81" s="45"/>
      <c r="C81" s="12" t="s">
        <v>87</v>
      </c>
      <c r="D81" s="51">
        <v>1189652447</v>
      </c>
      <c r="E81" s="53">
        <f t="shared" si="1"/>
        <v>4.3084124691182462E-3</v>
      </c>
    </row>
    <row r="82" spans="1:5" hidden="1" x14ac:dyDescent="0.25">
      <c r="A82" s="95" t="s">
        <v>4</v>
      </c>
      <c r="B82" s="96" t="s">
        <v>88</v>
      </c>
      <c r="C82" s="97"/>
      <c r="D82" s="118">
        <f>+D83</f>
        <v>396017000</v>
      </c>
      <c r="E82" s="162">
        <f t="shared" si="1"/>
        <v>1.4342042376203346E-3</v>
      </c>
    </row>
    <row r="83" spans="1:5" ht="30" hidden="1" customHeight="1" x14ac:dyDescent="0.25">
      <c r="A83" s="25" t="s">
        <v>6</v>
      </c>
      <c r="B83" s="41" t="s">
        <v>89</v>
      </c>
      <c r="C83" s="31" t="s">
        <v>74</v>
      </c>
      <c r="D83" s="51">
        <v>396017000</v>
      </c>
      <c r="E83" s="53">
        <f t="shared" si="1"/>
        <v>1.4342042376203346E-3</v>
      </c>
    </row>
    <row r="84" spans="1:5" hidden="1" x14ac:dyDescent="0.25">
      <c r="A84" s="77" t="s">
        <v>7</v>
      </c>
      <c r="B84" s="80" t="s">
        <v>90</v>
      </c>
      <c r="C84" s="81"/>
      <c r="D84" s="117">
        <f>+D85</f>
        <v>195000000</v>
      </c>
      <c r="E84" s="162">
        <f t="shared" si="1"/>
        <v>7.0620661824104833E-4</v>
      </c>
    </row>
    <row r="85" spans="1:5" hidden="1" x14ac:dyDescent="0.25">
      <c r="A85" s="95" t="s">
        <v>4</v>
      </c>
      <c r="B85" s="96" t="s">
        <v>91</v>
      </c>
      <c r="C85" s="97"/>
      <c r="D85" s="118">
        <f>SUM(D86:D91)</f>
        <v>195000000</v>
      </c>
      <c r="E85" s="162">
        <f t="shared" si="1"/>
        <v>7.0620661824104833E-4</v>
      </c>
    </row>
    <row r="86" spans="1:5" ht="30" hidden="1" customHeight="1" x14ac:dyDescent="0.25">
      <c r="A86" s="24" t="s">
        <v>6</v>
      </c>
      <c r="B86" s="45" t="s">
        <v>92</v>
      </c>
      <c r="C86" s="31" t="s">
        <v>19</v>
      </c>
      <c r="D86" s="51">
        <v>29175217</v>
      </c>
      <c r="E86" s="53">
        <f t="shared" si="1"/>
        <v>1.0566016068727561E-4</v>
      </c>
    </row>
    <row r="87" spans="1:5" ht="45" hidden="1" customHeight="1" x14ac:dyDescent="0.25">
      <c r="A87" s="24"/>
      <c r="B87" s="45"/>
      <c r="C87" s="12" t="s">
        <v>93</v>
      </c>
      <c r="D87" s="51">
        <v>62603500</v>
      </c>
      <c r="E87" s="53">
        <f t="shared" si="1"/>
        <v>2.2672310782078701E-4</v>
      </c>
    </row>
    <row r="88" spans="1:5" ht="45" hidden="1" customHeight="1" x14ac:dyDescent="0.25">
      <c r="A88" s="24"/>
      <c r="B88" s="45"/>
      <c r="C88" s="12" t="s">
        <v>94</v>
      </c>
      <c r="D88" s="51">
        <v>54757343</v>
      </c>
      <c r="E88" s="53">
        <f t="shared" si="1"/>
        <v>1.9830768217382123E-4</v>
      </c>
    </row>
    <row r="89" spans="1:5" ht="45" hidden="1" customHeight="1" x14ac:dyDescent="0.25">
      <c r="A89" s="24"/>
      <c r="B89" s="45"/>
      <c r="C89" s="12" t="s">
        <v>95</v>
      </c>
      <c r="D89" s="51">
        <v>14085750</v>
      </c>
      <c r="E89" s="53">
        <f t="shared" si="1"/>
        <v>5.1012563450712031E-5</v>
      </c>
    </row>
    <row r="90" spans="1:5" ht="60" hidden="1" customHeight="1" x14ac:dyDescent="0.25">
      <c r="A90" s="24"/>
      <c r="B90" s="45"/>
      <c r="C90" s="12" t="s">
        <v>96</v>
      </c>
      <c r="D90" s="51">
        <v>31799826</v>
      </c>
      <c r="E90" s="53">
        <f t="shared" si="1"/>
        <v>1.151653722057116E-4</v>
      </c>
    </row>
    <row r="91" spans="1:5" ht="60" hidden="1" customHeight="1" x14ac:dyDescent="0.25">
      <c r="A91" s="24"/>
      <c r="B91" s="45"/>
      <c r="C91" s="12" t="s">
        <v>97</v>
      </c>
      <c r="D91" s="51">
        <v>2578364</v>
      </c>
      <c r="E91" s="53">
        <f t="shared" si="1"/>
        <v>9.3377319027408322E-6</v>
      </c>
    </row>
    <row r="92" spans="1:5" hidden="1" x14ac:dyDescent="0.25">
      <c r="A92" s="83" t="s">
        <v>7</v>
      </c>
      <c r="B92" s="80" t="s">
        <v>98</v>
      </c>
      <c r="C92" s="81"/>
      <c r="D92" s="117">
        <f>+D93+D95+D100+D102+D104+D106</f>
        <v>679312000</v>
      </c>
      <c r="E92" s="162">
        <f t="shared" si="1"/>
        <v>2.4601775910285282E-3</v>
      </c>
    </row>
    <row r="93" spans="1:5" hidden="1" x14ac:dyDescent="0.25">
      <c r="A93" s="95" t="s">
        <v>4</v>
      </c>
      <c r="B93" s="96" t="s">
        <v>99</v>
      </c>
      <c r="C93" s="97"/>
      <c r="D93" s="118">
        <f>+D94</f>
        <v>419312000</v>
      </c>
      <c r="E93" s="162">
        <f t="shared" si="1"/>
        <v>1.5185687667071306E-3</v>
      </c>
    </row>
    <row r="94" spans="1:5" ht="30" hidden="1" customHeight="1" x14ac:dyDescent="0.25">
      <c r="A94" s="25" t="s">
        <v>6</v>
      </c>
      <c r="B94" s="41" t="s">
        <v>100</v>
      </c>
      <c r="C94" s="31" t="s">
        <v>74</v>
      </c>
      <c r="D94" s="51">
        <v>419312000</v>
      </c>
      <c r="E94" s="53">
        <f t="shared" si="1"/>
        <v>1.5185687667071306E-3</v>
      </c>
    </row>
    <row r="95" spans="1:5" hidden="1" x14ac:dyDescent="0.25">
      <c r="A95" s="95" t="s">
        <v>4</v>
      </c>
      <c r="B95" s="96" t="s">
        <v>101</v>
      </c>
      <c r="C95" s="97"/>
      <c r="D95" s="118">
        <f>SUM(D96:D99)</f>
        <v>141762500</v>
      </c>
      <c r="E95" s="162">
        <f t="shared" si="1"/>
        <v>5.1340315753023902E-4</v>
      </c>
    </row>
    <row r="96" spans="1:5" hidden="1" x14ac:dyDescent="0.25">
      <c r="A96" s="24" t="s">
        <v>6</v>
      </c>
      <c r="B96" s="45" t="s">
        <v>102</v>
      </c>
      <c r="C96" s="31" t="s">
        <v>74</v>
      </c>
      <c r="D96" s="51">
        <v>11647500</v>
      </c>
      <c r="E96" s="53">
        <f t="shared" si="1"/>
        <v>4.2182264543398001E-5</v>
      </c>
    </row>
    <row r="97" spans="1:5" ht="45" hidden="1" customHeight="1" x14ac:dyDescent="0.25">
      <c r="A97" s="24"/>
      <c r="B97" s="45"/>
      <c r="C97" s="12" t="s">
        <v>93</v>
      </c>
      <c r="D97" s="120">
        <v>55110000</v>
      </c>
      <c r="E97" s="53">
        <f t="shared" si="1"/>
        <v>1.9958485503212395E-4</v>
      </c>
    </row>
    <row r="98" spans="1:5" ht="45" hidden="1" customHeight="1" x14ac:dyDescent="0.25">
      <c r="A98" s="24"/>
      <c r="B98" s="45"/>
      <c r="C98" s="12" t="s">
        <v>103</v>
      </c>
      <c r="D98" s="51">
        <v>37384162</v>
      </c>
      <c r="E98" s="53">
        <f t="shared" si="1"/>
        <v>1.3538944934254104E-4</v>
      </c>
    </row>
    <row r="99" spans="1:5" ht="30" hidden="1" customHeight="1" x14ac:dyDescent="0.25">
      <c r="A99" s="24"/>
      <c r="B99" s="45"/>
      <c r="C99" s="12" t="s">
        <v>104</v>
      </c>
      <c r="D99" s="51">
        <v>37620838</v>
      </c>
      <c r="E99" s="53">
        <f t="shared" si="1"/>
        <v>1.3624658861217603E-4</v>
      </c>
    </row>
    <row r="100" spans="1:5" hidden="1" x14ac:dyDescent="0.25">
      <c r="A100" s="95" t="s">
        <v>4</v>
      </c>
      <c r="B100" s="96" t="s">
        <v>105</v>
      </c>
      <c r="C100" s="97"/>
      <c r="D100" s="118">
        <f>+D101</f>
        <v>58237500</v>
      </c>
      <c r="E100" s="162">
        <f t="shared" si="1"/>
        <v>2.1091132271699E-4</v>
      </c>
    </row>
    <row r="101" spans="1:5" ht="75" hidden="1" customHeight="1" x14ac:dyDescent="0.25">
      <c r="A101" s="25" t="s">
        <v>6</v>
      </c>
      <c r="B101" s="41" t="s">
        <v>106</v>
      </c>
      <c r="C101" s="31" t="s">
        <v>74</v>
      </c>
      <c r="D101" s="51">
        <v>58237500</v>
      </c>
      <c r="E101" s="53">
        <f t="shared" si="1"/>
        <v>2.1091132271699E-4</v>
      </c>
    </row>
    <row r="102" spans="1:5" hidden="1" x14ac:dyDescent="0.25">
      <c r="A102" s="95" t="s">
        <v>4</v>
      </c>
      <c r="B102" s="96" t="s">
        <v>107</v>
      </c>
      <c r="C102" s="97"/>
      <c r="D102" s="118">
        <f>+D103</f>
        <v>30000000</v>
      </c>
      <c r="E102" s="162">
        <f t="shared" si="1"/>
        <v>1.0864717203708436E-4</v>
      </c>
    </row>
    <row r="103" spans="1:5" ht="60" hidden="1" customHeight="1" x14ac:dyDescent="0.25">
      <c r="A103" s="25" t="s">
        <v>6</v>
      </c>
      <c r="B103" s="41" t="s">
        <v>108</v>
      </c>
      <c r="C103" s="12" t="s">
        <v>93</v>
      </c>
      <c r="D103" s="120">
        <v>30000000</v>
      </c>
      <c r="E103" s="53">
        <f t="shared" si="1"/>
        <v>1.0864717203708436E-4</v>
      </c>
    </row>
    <row r="104" spans="1:5" hidden="1" x14ac:dyDescent="0.25">
      <c r="A104" s="95" t="s">
        <v>4</v>
      </c>
      <c r="B104" s="96" t="s">
        <v>109</v>
      </c>
      <c r="C104" s="97"/>
      <c r="D104" s="118">
        <f>+D105</f>
        <v>15000000</v>
      </c>
      <c r="E104" s="162">
        <f t="shared" si="1"/>
        <v>5.4323586018542179E-5</v>
      </c>
    </row>
    <row r="105" spans="1:5" ht="45" hidden="1" customHeight="1" x14ac:dyDescent="0.25">
      <c r="A105" s="25" t="s">
        <v>6</v>
      </c>
      <c r="B105" s="41" t="s">
        <v>110</v>
      </c>
      <c r="C105" s="12" t="s">
        <v>93</v>
      </c>
      <c r="D105" s="120">
        <v>15000000</v>
      </c>
      <c r="E105" s="53">
        <f t="shared" si="1"/>
        <v>5.4323586018542179E-5</v>
      </c>
    </row>
    <row r="106" spans="1:5" hidden="1" x14ac:dyDescent="0.25">
      <c r="A106" s="95" t="s">
        <v>4</v>
      </c>
      <c r="B106" s="96" t="s">
        <v>111</v>
      </c>
      <c r="C106" s="97"/>
      <c r="D106" s="118">
        <f>+D107</f>
        <v>15000000</v>
      </c>
      <c r="E106" s="162">
        <f t="shared" si="1"/>
        <v>5.4323586018542179E-5</v>
      </c>
    </row>
    <row r="107" spans="1:5" ht="45" hidden="1" customHeight="1" x14ac:dyDescent="0.25">
      <c r="A107" s="25" t="s">
        <v>6</v>
      </c>
      <c r="B107" s="41" t="s">
        <v>112</v>
      </c>
      <c r="C107" s="12" t="s">
        <v>93</v>
      </c>
      <c r="D107" s="120">
        <v>15000000</v>
      </c>
      <c r="E107" s="53">
        <f t="shared" si="1"/>
        <v>5.4323586018542179E-5</v>
      </c>
    </row>
    <row r="108" spans="1:5" hidden="1" x14ac:dyDescent="0.25">
      <c r="A108" s="83" t="s">
        <v>7</v>
      </c>
      <c r="B108" s="80" t="s">
        <v>113</v>
      </c>
      <c r="C108" s="81"/>
      <c r="D108" s="117">
        <f>+D109+D115+D117+D122</f>
        <v>23170409171</v>
      </c>
      <c r="E108" s="162">
        <f t="shared" si="1"/>
        <v>8.3913314379042467E-2</v>
      </c>
    </row>
    <row r="109" spans="1:5" hidden="1" x14ac:dyDescent="0.25">
      <c r="A109" s="95" t="s">
        <v>4</v>
      </c>
      <c r="B109" s="96" t="s">
        <v>114</v>
      </c>
      <c r="C109" s="97"/>
      <c r="D109" s="118">
        <f>SUM(D110:D114)</f>
        <v>1562756948</v>
      </c>
      <c r="E109" s="162">
        <f t="shared" si="1"/>
        <v>5.6596374327168297E-3</v>
      </c>
    </row>
    <row r="110" spans="1:5" hidden="1" x14ac:dyDescent="0.25">
      <c r="A110" s="24" t="s">
        <v>6</v>
      </c>
      <c r="B110" s="45" t="s">
        <v>115</v>
      </c>
      <c r="C110" s="12" t="s">
        <v>19</v>
      </c>
      <c r="D110" s="51">
        <v>508365543</v>
      </c>
      <c r="E110" s="53">
        <f t="shared" si="1"/>
        <v>1.8410826202682269E-3</v>
      </c>
    </row>
    <row r="111" spans="1:5" hidden="1" x14ac:dyDescent="0.25">
      <c r="A111" s="24"/>
      <c r="B111" s="45"/>
      <c r="C111" s="12" t="s">
        <v>74</v>
      </c>
      <c r="D111" s="51">
        <v>908509000</v>
      </c>
      <c r="E111" s="53">
        <f t="shared" si="1"/>
        <v>3.2902311206746489E-3</v>
      </c>
    </row>
    <row r="112" spans="1:5" hidden="1" x14ac:dyDescent="0.25">
      <c r="A112" s="24"/>
      <c r="B112" s="45"/>
      <c r="C112" s="12" t="s">
        <v>116</v>
      </c>
      <c r="D112" s="51">
        <v>24312991</v>
      </c>
      <c r="E112" s="53">
        <f t="shared" si="1"/>
        <v>8.8051257197102782E-5</v>
      </c>
    </row>
    <row r="113" spans="1:7" ht="45" hidden="1" customHeight="1" x14ac:dyDescent="0.25">
      <c r="A113" s="24"/>
      <c r="B113" s="45"/>
      <c r="C113" s="12" t="s">
        <v>103</v>
      </c>
      <c r="D113" s="51">
        <v>100000000</v>
      </c>
      <c r="E113" s="53">
        <f t="shared" si="1"/>
        <v>3.6215724012361451E-4</v>
      </c>
    </row>
    <row r="114" spans="1:7" ht="30" hidden="1" customHeight="1" x14ac:dyDescent="0.25">
      <c r="A114" s="24"/>
      <c r="B114" s="45"/>
      <c r="C114" s="12" t="s">
        <v>117</v>
      </c>
      <c r="D114" s="51">
        <v>21569414</v>
      </c>
      <c r="E114" s="53">
        <f t="shared" si="1"/>
        <v>7.8115194453236533E-5</v>
      </c>
    </row>
    <row r="115" spans="1:7" hidden="1" x14ac:dyDescent="0.25">
      <c r="A115" s="95" t="s">
        <v>4</v>
      </c>
      <c r="B115" s="96" t="s">
        <v>118</v>
      </c>
      <c r="C115" s="97"/>
      <c r="D115" s="118">
        <f>+D116</f>
        <v>396017000</v>
      </c>
      <c r="E115" s="162">
        <f t="shared" si="1"/>
        <v>1.4342042376203346E-3</v>
      </c>
    </row>
    <row r="116" spans="1:7" ht="30" hidden="1" customHeight="1" x14ac:dyDescent="0.25">
      <c r="A116" s="25" t="s">
        <v>6</v>
      </c>
      <c r="B116" s="41" t="s">
        <v>119</v>
      </c>
      <c r="C116" s="31" t="s">
        <v>74</v>
      </c>
      <c r="D116" s="51">
        <v>396017000</v>
      </c>
      <c r="E116" s="53">
        <f t="shared" si="1"/>
        <v>1.4342042376203346E-3</v>
      </c>
    </row>
    <row r="117" spans="1:7" hidden="1" x14ac:dyDescent="0.25">
      <c r="A117" s="95" t="s">
        <v>4</v>
      </c>
      <c r="B117" s="96" t="s">
        <v>120</v>
      </c>
      <c r="C117" s="97"/>
      <c r="D117" s="118">
        <f>SUM(D118:D121)</f>
        <v>596017673</v>
      </c>
      <c r="E117" s="162">
        <f t="shared" si="1"/>
        <v>2.1585211551857896E-3</v>
      </c>
    </row>
    <row r="118" spans="1:7" ht="30" hidden="1" customHeight="1" x14ac:dyDescent="0.25">
      <c r="A118" s="24" t="s">
        <v>6</v>
      </c>
      <c r="B118" s="45" t="s">
        <v>121</v>
      </c>
      <c r="C118" s="31" t="s">
        <v>74</v>
      </c>
      <c r="D118" s="51">
        <v>396017673</v>
      </c>
      <c r="E118" s="53">
        <f t="shared" si="1"/>
        <v>1.4342066749385605E-3</v>
      </c>
    </row>
    <row r="119" spans="1:7" ht="45" hidden="1" customHeight="1" x14ac:dyDescent="0.25">
      <c r="A119" s="24"/>
      <c r="B119" s="45"/>
      <c r="C119" s="12" t="s">
        <v>93</v>
      </c>
      <c r="D119" s="120">
        <v>168903255</v>
      </c>
      <c r="E119" s="53">
        <f t="shared" si="1"/>
        <v>6.1169536678695095E-4</v>
      </c>
    </row>
    <row r="120" spans="1:7" ht="45" hidden="1" customHeight="1" x14ac:dyDescent="0.25">
      <c r="A120" s="24"/>
      <c r="B120" s="45"/>
      <c r="C120" s="12" t="s">
        <v>103</v>
      </c>
      <c r="D120" s="120">
        <v>27945838</v>
      </c>
      <c r="E120" s="53">
        <f t="shared" si="1"/>
        <v>1.0120787563021632E-4</v>
      </c>
    </row>
    <row r="121" spans="1:7" ht="45" hidden="1" customHeight="1" x14ac:dyDescent="0.25">
      <c r="A121" s="24"/>
      <c r="B121" s="45"/>
      <c r="C121" s="12" t="s">
        <v>94</v>
      </c>
      <c r="D121" s="51">
        <v>3150907</v>
      </c>
      <c r="E121" s="53">
        <f t="shared" si="1"/>
        <v>1.141123783006178E-5</v>
      </c>
    </row>
    <row r="122" spans="1:7" hidden="1" x14ac:dyDescent="0.25">
      <c r="A122" s="95" t="s">
        <v>4</v>
      </c>
      <c r="B122" s="96" t="s">
        <v>123</v>
      </c>
      <c r="C122" s="97"/>
      <c r="D122" s="118">
        <f>SUM(D123:D154)</f>
        <v>20615617550</v>
      </c>
      <c r="E122" s="162">
        <f t="shared" si="1"/>
        <v>7.4660951553519511E-2</v>
      </c>
    </row>
    <row r="123" spans="1:7" ht="45" hidden="1" customHeight="1" x14ac:dyDescent="0.25">
      <c r="A123" s="24" t="s">
        <v>6</v>
      </c>
      <c r="B123" s="45" t="s">
        <v>122</v>
      </c>
      <c r="C123" s="31" t="s">
        <v>19</v>
      </c>
      <c r="D123" s="51">
        <v>250000000</v>
      </c>
      <c r="E123" s="53">
        <f t="shared" si="1"/>
        <v>9.0539310030903636E-4</v>
      </c>
    </row>
    <row r="124" spans="1:7" ht="30" hidden="1" customHeight="1" x14ac:dyDescent="0.25">
      <c r="A124" s="24"/>
      <c r="B124" s="45"/>
      <c r="C124" s="12" t="s">
        <v>124</v>
      </c>
      <c r="D124" s="51">
        <v>4825923807</v>
      </c>
      <c r="E124" s="53">
        <f t="shared" si="1"/>
        <v>1.7477432469899669E-2</v>
      </c>
    </row>
    <row r="125" spans="1:7" ht="30" hidden="1" customHeight="1" x14ac:dyDescent="0.25">
      <c r="A125" s="24"/>
      <c r="B125" s="45"/>
      <c r="C125" s="12" t="s">
        <v>125</v>
      </c>
      <c r="D125" s="51">
        <v>3123164658</v>
      </c>
      <c r="E125" s="53">
        <f t="shared" si="1"/>
        <v>1.1310766929928924E-2</v>
      </c>
      <c r="F125">
        <v>5224986443</v>
      </c>
      <c r="G125" s="3">
        <f>+E125-F125</f>
        <v>-5224986442.9886894</v>
      </c>
    </row>
    <row r="126" spans="1:7" ht="45" hidden="1" customHeight="1" x14ac:dyDescent="0.25">
      <c r="A126" s="24"/>
      <c r="B126" s="45"/>
      <c r="C126" s="12" t="s">
        <v>145</v>
      </c>
      <c r="D126" s="121">
        <v>36893484</v>
      </c>
      <c r="E126" s="53">
        <f t="shared" si="1"/>
        <v>1.3361242343984731E-4</v>
      </c>
    </row>
    <row r="127" spans="1:7" ht="45" hidden="1" customHeight="1" x14ac:dyDescent="0.25">
      <c r="A127" s="24"/>
      <c r="B127" s="45"/>
      <c r="C127" s="12" t="s">
        <v>144</v>
      </c>
      <c r="D127" s="121">
        <v>53351820</v>
      </c>
      <c r="E127" s="53">
        <f t="shared" si="1"/>
        <v>1.9321747886771859E-4</v>
      </c>
    </row>
    <row r="128" spans="1:7" ht="30" hidden="1" customHeight="1" x14ac:dyDescent="0.25">
      <c r="A128" s="24"/>
      <c r="B128" s="45"/>
      <c r="C128" s="12" t="s">
        <v>126</v>
      </c>
      <c r="D128" s="121">
        <v>263570619</v>
      </c>
      <c r="E128" s="53">
        <f t="shared" si="1"/>
        <v>9.5454007954712716E-4</v>
      </c>
    </row>
    <row r="129" spans="1:6" ht="45" hidden="1" customHeight="1" x14ac:dyDescent="0.25">
      <c r="A129" s="24"/>
      <c r="B129" s="45"/>
      <c r="C129" s="12" t="s">
        <v>127</v>
      </c>
      <c r="D129" s="121">
        <v>1270896550</v>
      </c>
      <c r="E129" s="53">
        <f t="shared" si="1"/>
        <v>4.6026438703062325E-3</v>
      </c>
    </row>
    <row r="130" spans="1:6" ht="45" hidden="1" customHeight="1" x14ac:dyDescent="0.25">
      <c r="A130" s="24"/>
      <c r="B130" s="45"/>
      <c r="C130" s="12" t="s">
        <v>128</v>
      </c>
      <c r="D130" s="121">
        <v>6159492</v>
      </c>
      <c r="E130" s="53">
        <f t="shared" si="1"/>
        <v>2.2307046232834826E-5</v>
      </c>
    </row>
    <row r="131" spans="1:6" ht="45" hidden="1" customHeight="1" x14ac:dyDescent="0.25">
      <c r="A131" s="24"/>
      <c r="B131" s="45"/>
      <c r="C131" s="12" t="s">
        <v>93</v>
      </c>
      <c r="D131" s="120">
        <v>40000000</v>
      </c>
      <c r="E131" s="53">
        <f t="shared" si="1"/>
        <v>1.4486289604944582E-4</v>
      </c>
    </row>
    <row r="132" spans="1:6" ht="45" hidden="1" customHeight="1" x14ac:dyDescent="0.25">
      <c r="A132" s="24"/>
      <c r="B132" s="45"/>
      <c r="C132" s="12" t="s">
        <v>94</v>
      </c>
      <c r="D132" s="51">
        <v>115816500</v>
      </c>
      <c r="E132" s="53">
        <f t="shared" ref="E132:E195" si="2">+D132/$D$2</f>
        <v>4.1943784000776603E-4</v>
      </c>
    </row>
    <row r="133" spans="1:6" ht="60" hidden="1" customHeight="1" x14ac:dyDescent="0.25">
      <c r="A133" s="24"/>
      <c r="B133" s="45"/>
      <c r="C133" s="12" t="s">
        <v>129</v>
      </c>
      <c r="D133" s="121">
        <v>1903619883</v>
      </c>
      <c r="E133" s="53">
        <f t="shared" si="2"/>
        <v>6.8940972307171798E-3</v>
      </c>
    </row>
    <row r="134" spans="1:6" ht="45" hidden="1" customHeight="1" x14ac:dyDescent="0.25">
      <c r="A134" s="24"/>
      <c r="B134" s="45"/>
      <c r="C134" s="12" t="s">
        <v>130</v>
      </c>
      <c r="D134" s="121">
        <v>919064112</v>
      </c>
      <c r="E134" s="53">
        <f t="shared" si="2"/>
        <v>3.3284572229858055E-3</v>
      </c>
    </row>
    <row r="135" spans="1:6" ht="60" hidden="1" customHeight="1" x14ac:dyDescent="0.25">
      <c r="A135" s="24"/>
      <c r="B135" s="45"/>
      <c r="C135" s="12" t="s">
        <v>131</v>
      </c>
      <c r="D135" s="121">
        <v>112651265</v>
      </c>
      <c r="E135" s="53">
        <f t="shared" si="2"/>
        <v>4.0797471228833933E-4</v>
      </c>
    </row>
    <row r="136" spans="1:6" ht="60" hidden="1" customHeight="1" x14ac:dyDescent="0.25">
      <c r="A136" s="24"/>
      <c r="B136" s="45"/>
      <c r="C136" s="12" t="s">
        <v>132</v>
      </c>
      <c r="D136" s="121">
        <v>39475032</v>
      </c>
      <c r="E136" s="53">
        <f t="shared" si="2"/>
        <v>1.4296168642911368E-4</v>
      </c>
    </row>
    <row r="137" spans="1:6" ht="30" hidden="1" customHeight="1" x14ac:dyDescent="0.25">
      <c r="A137" s="24"/>
      <c r="B137" s="45"/>
      <c r="C137" s="12" t="s">
        <v>133</v>
      </c>
      <c r="D137" s="51">
        <v>146281664</v>
      </c>
      <c r="E137" s="53">
        <f t="shared" si="2"/>
        <v>5.2976963714929895E-4</v>
      </c>
      <c r="F137" s="53">
        <f>+D137-E137</f>
        <v>146281663.99947023</v>
      </c>
    </row>
    <row r="138" spans="1:6" ht="30" hidden="1" customHeight="1" x14ac:dyDescent="0.25">
      <c r="A138" s="24"/>
      <c r="B138" s="45"/>
      <c r="C138" s="12" t="s">
        <v>134</v>
      </c>
      <c r="D138" s="121">
        <v>41745917</v>
      </c>
      <c r="E138" s="53">
        <f t="shared" si="2"/>
        <v>1.5118586087149483E-4</v>
      </c>
    </row>
    <row r="139" spans="1:6" ht="30" hidden="1" customHeight="1" x14ac:dyDescent="0.25">
      <c r="A139" s="24"/>
      <c r="B139" s="45"/>
      <c r="C139" s="12" t="s">
        <v>135</v>
      </c>
      <c r="D139" s="51">
        <v>53197846</v>
      </c>
      <c r="E139" s="53">
        <f t="shared" si="2"/>
        <v>1.9265985087881066E-4</v>
      </c>
    </row>
    <row r="140" spans="1:6" ht="45" hidden="1" customHeight="1" x14ac:dyDescent="0.25">
      <c r="A140" s="24"/>
      <c r="B140" s="45"/>
      <c r="C140" s="12" t="s">
        <v>136</v>
      </c>
      <c r="D140" s="121">
        <v>280771829</v>
      </c>
      <c r="E140" s="53">
        <f t="shared" si="2"/>
        <v>1.0168355069509944E-3</v>
      </c>
    </row>
    <row r="141" spans="1:6" ht="45" hidden="1" customHeight="1" x14ac:dyDescent="0.25">
      <c r="A141" s="24"/>
      <c r="B141" s="45"/>
      <c r="C141" s="12" t="s">
        <v>137</v>
      </c>
      <c r="D141" s="121">
        <v>98306930</v>
      </c>
      <c r="E141" s="53">
        <f t="shared" si="2"/>
        <v>3.5602566453825363E-4</v>
      </c>
    </row>
    <row r="142" spans="1:6" ht="30" hidden="1" customHeight="1" x14ac:dyDescent="0.25">
      <c r="A142" s="24" t="s">
        <v>6</v>
      </c>
      <c r="B142" s="45" t="s">
        <v>138</v>
      </c>
      <c r="C142" s="31" t="s">
        <v>19</v>
      </c>
      <c r="D142" s="51">
        <v>250000000</v>
      </c>
      <c r="E142" s="53">
        <f t="shared" si="2"/>
        <v>9.0539310030903636E-4</v>
      </c>
    </row>
    <row r="143" spans="1:6" ht="45" hidden="1" customHeight="1" x14ac:dyDescent="0.25">
      <c r="A143" s="24"/>
      <c r="B143" s="45"/>
      <c r="C143" s="12" t="s">
        <v>93</v>
      </c>
      <c r="D143" s="120">
        <v>40000000</v>
      </c>
      <c r="E143" s="53">
        <f t="shared" si="2"/>
        <v>1.4486289604944582E-4</v>
      </c>
    </row>
    <row r="144" spans="1:6" ht="40.5" hidden="1" customHeight="1" x14ac:dyDescent="0.25">
      <c r="A144" s="24" t="s">
        <v>6</v>
      </c>
      <c r="B144" s="45" t="s">
        <v>139</v>
      </c>
      <c r="C144" s="12" t="s">
        <v>140</v>
      </c>
      <c r="D144" s="51">
        <v>3621527478</v>
      </c>
      <c r="E144" s="53">
        <f t="shared" si="2"/>
        <v>1.3115623964643141E-2</v>
      </c>
    </row>
    <row r="145" spans="1:7" ht="30" hidden="1" customHeight="1" x14ac:dyDescent="0.25">
      <c r="A145" s="24"/>
      <c r="B145" s="45"/>
      <c r="C145" s="12" t="s">
        <v>141</v>
      </c>
      <c r="D145" s="51">
        <v>29696246</v>
      </c>
      <c r="E145" s="53">
        <f t="shared" si="2"/>
        <v>1.0754710493391928E-4</v>
      </c>
    </row>
    <row r="146" spans="1:7" ht="30" hidden="1" customHeight="1" x14ac:dyDescent="0.25">
      <c r="A146" s="24"/>
      <c r="B146" s="45"/>
      <c r="C146" s="12" t="s">
        <v>142</v>
      </c>
      <c r="D146" s="122">
        <v>18446742</v>
      </c>
      <c r="E146" s="53">
        <f t="shared" si="2"/>
        <v>6.6806211719923654E-5</v>
      </c>
    </row>
    <row r="147" spans="1:7" ht="45" hidden="1" customHeight="1" x14ac:dyDescent="0.25">
      <c r="A147" s="24"/>
      <c r="B147" s="45"/>
      <c r="C147" s="12" t="s">
        <v>143</v>
      </c>
      <c r="D147" s="122">
        <v>26675910</v>
      </c>
      <c r="E147" s="53">
        <f t="shared" si="2"/>
        <v>9.6608739433859297E-5</v>
      </c>
    </row>
    <row r="148" spans="1:7" ht="45" hidden="1" customHeight="1" x14ac:dyDescent="0.25">
      <c r="A148" s="24"/>
      <c r="B148" s="45"/>
      <c r="C148" s="12" t="s">
        <v>146</v>
      </c>
      <c r="D148" s="122">
        <v>635448275</v>
      </c>
      <c r="E148" s="53">
        <f t="shared" si="2"/>
        <v>2.3013219351531162E-3</v>
      </c>
    </row>
    <row r="149" spans="1:7" ht="45" hidden="1" customHeight="1" x14ac:dyDescent="0.25">
      <c r="A149" s="24"/>
      <c r="B149" s="45"/>
      <c r="C149" s="12" t="s">
        <v>147</v>
      </c>
      <c r="D149" s="122">
        <v>3079746</v>
      </c>
      <c r="E149" s="53">
        <f t="shared" si="2"/>
        <v>1.1153523116417413E-5</v>
      </c>
    </row>
    <row r="150" spans="1:7" ht="45" hidden="1" customHeight="1" x14ac:dyDescent="0.25">
      <c r="A150" s="24"/>
      <c r="B150" s="45"/>
      <c r="C150" s="12" t="s">
        <v>93</v>
      </c>
      <c r="D150" s="120">
        <v>1612449495</v>
      </c>
      <c r="E150" s="53">
        <f t="shared" si="2"/>
        <v>5.8396025894791601E-3</v>
      </c>
      <c r="F150" s="49">
        <v>2718755000</v>
      </c>
      <c r="G150" s="53">
        <f>+E150-F150</f>
        <v>-2718754999.9941602</v>
      </c>
    </row>
    <row r="151" spans="1:7" ht="45" hidden="1" customHeight="1" x14ac:dyDescent="0.25">
      <c r="A151" s="24"/>
      <c r="B151" s="45"/>
      <c r="C151" s="12" t="s">
        <v>148</v>
      </c>
      <c r="D151" s="120">
        <v>679688750</v>
      </c>
      <c r="E151" s="53">
        <f t="shared" si="2"/>
        <v>2.4615420184306942E-3</v>
      </c>
    </row>
    <row r="152" spans="1:7" ht="45" hidden="1" customHeight="1" x14ac:dyDescent="0.25">
      <c r="A152" s="24"/>
      <c r="B152" s="45"/>
      <c r="C152" s="12" t="s">
        <v>149</v>
      </c>
      <c r="D152" s="51">
        <v>55110000</v>
      </c>
      <c r="E152" s="53">
        <f t="shared" si="2"/>
        <v>1.9958485503212395E-4</v>
      </c>
      <c r="F152">
        <v>220440000</v>
      </c>
      <c r="G152" s="3">
        <f>+F152-E152</f>
        <v>220439999.99980041</v>
      </c>
    </row>
    <row r="153" spans="1:7" ht="45" hidden="1" customHeight="1" x14ac:dyDescent="0.25">
      <c r="A153" s="24"/>
      <c r="B153" s="45"/>
      <c r="C153" s="12" t="s">
        <v>150</v>
      </c>
      <c r="D153" s="51">
        <v>57908250</v>
      </c>
      <c r="E153" s="53">
        <f t="shared" si="2"/>
        <v>2.0971892000388301E-4</v>
      </c>
      <c r="F153" s="49">
        <v>231633000</v>
      </c>
      <c r="G153" s="49">
        <f>+E153-F153</f>
        <v>-231632999.99979028</v>
      </c>
    </row>
    <row r="154" spans="1:7" ht="45" hidden="1" customHeight="1" x14ac:dyDescent="0.25">
      <c r="A154" s="24"/>
      <c r="B154" s="45"/>
      <c r="C154" s="12" t="s">
        <v>151</v>
      </c>
      <c r="D154" s="51">
        <v>4695250</v>
      </c>
      <c r="E154" s="53">
        <f t="shared" si="2"/>
        <v>1.7004187816904012E-5</v>
      </c>
      <c r="F154" s="4">
        <v>18781000</v>
      </c>
      <c r="G154" s="3">
        <f>+E154-F154</f>
        <v>-18780999.999982994</v>
      </c>
    </row>
    <row r="155" spans="1:7" x14ac:dyDescent="0.25">
      <c r="A155" s="76" t="s">
        <v>2</v>
      </c>
      <c r="B155" s="55" t="s">
        <v>154</v>
      </c>
      <c r="C155" s="56"/>
      <c r="D155" s="116">
        <f>+D156+D168+D172+D176+D180+D185</f>
        <v>2693503329</v>
      </c>
      <c r="E155" s="162">
        <f t="shared" si="2"/>
        <v>9.7547173189440808E-3</v>
      </c>
      <c r="F155" s="3"/>
    </row>
    <row r="156" spans="1:7" hidden="1" x14ac:dyDescent="0.25">
      <c r="A156" s="77" t="s">
        <v>7</v>
      </c>
      <c r="B156" s="80" t="s">
        <v>155</v>
      </c>
      <c r="C156" s="81"/>
      <c r="D156" s="117">
        <f>+D157+D159+D165</f>
        <v>182416877</v>
      </c>
      <c r="E156" s="162">
        <f t="shared" si="2"/>
        <v>6.6063592726288856E-4</v>
      </c>
    </row>
    <row r="157" spans="1:7" hidden="1" x14ac:dyDescent="0.25">
      <c r="A157" s="95" t="s">
        <v>4</v>
      </c>
      <c r="B157" s="96" t="s">
        <v>156</v>
      </c>
      <c r="C157" s="97"/>
      <c r="D157" s="118">
        <f>+D158</f>
        <v>20000000</v>
      </c>
      <c r="E157" s="162">
        <f t="shared" si="2"/>
        <v>7.243144802472291E-5</v>
      </c>
    </row>
    <row r="158" spans="1:7" ht="30" hidden="1" customHeight="1" x14ac:dyDescent="0.25">
      <c r="A158" s="25" t="s">
        <v>6</v>
      </c>
      <c r="B158" s="41" t="s">
        <v>157</v>
      </c>
      <c r="C158" s="31" t="s">
        <v>19</v>
      </c>
      <c r="D158" s="51">
        <v>20000000</v>
      </c>
      <c r="E158" s="53">
        <f t="shared" si="2"/>
        <v>7.243144802472291E-5</v>
      </c>
    </row>
    <row r="159" spans="1:7" ht="30" hidden="1" customHeight="1" x14ac:dyDescent="0.25">
      <c r="A159" s="95" t="s">
        <v>4</v>
      </c>
      <c r="B159" s="96" t="s">
        <v>158</v>
      </c>
      <c r="C159" s="97"/>
      <c r="D159" s="118">
        <f>SUM(D160:D164)</f>
        <v>93416877</v>
      </c>
      <c r="E159" s="162">
        <f t="shared" si="2"/>
        <v>3.3831598355287164E-4</v>
      </c>
    </row>
    <row r="160" spans="1:7" ht="30" hidden="1" customHeight="1" x14ac:dyDescent="0.25">
      <c r="A160" s="37" t="s">
        <v>6</v>
      </c>
      <c r="B160" s="41" t="s">
        <v>159</v>
      </c>
      <c r="C160" s="31" t="s">
        <v>19</v>
      </c>
      <c r="D160" s="51">
        <v>20000000</v>
      </c>
      <c r="E160" s="53">
        <f t="shared" si="2"/>
        <v>7.243144802472291E-5</v>
      </c>
    </row>
    <row r="161" spans="1:5" hidden="1" x14ac:dyDescent="0.25">
      <c r="A161" s="40"/>
      <c r="B161" s="41" t="s">
        <v>160</v>
      </c>
      <c r="C161" s="31" t="s">
        <v>19</v>
      </c>
      <c r="D161" s="51">
        <v>20000000</v>
      </c>
      <c r="E161" s="53">
        <f t="shared" si="2"/>
        <v>7.243144802472291E-5</v>
      </c>
    </row>
    <row r="162" spans="1:5" ht="45" hidden="1" customHeight="1" x14ac:dyDescent="0.25">
      <c r="A162" s="40"/>
      <c r="B162" s="41" t="s">
        <v>161</v>
      </c>
      <c r="C162" s="31" t="s">
        <v>19</v>
      </c>
      <c r="D162" s="51">
        <v>13416877</v>
      </c>
      <c r="E162" s="53">
        <f t="shared" si="2"/>
        <v>4.859019145398001E-5</v>
      </c>
    </row>
    <row r="163" spans="1:5" ht="60" hidden="1" customHeight="1" x14ac:dyDescent="0.25">
      <c r="A163" s="40"/>
      <c r="B163" s="41" t="s">
        <v>162</v>
      </c>
      <c r="C163" s="31" t="s">
        <v>19</v>
      </c>
      <c r="D163" s="51">
        <v>20000000</v>
      </c>
      <c r="E163" s="53">
        <f t="shared" si="2"/>
        <v>7.243144802472291E-5</v>
      </c>
    </row>
    <row r="164" spans="1:5" ht="30" hidden="1" customHeight="1" x14ac:dyDescent="0.25">
      <c r="A164" s="40"/>
      <c r="B164" s="41" t="s">
        <v>163</v>
      </c>
      <c r="C164" s="31" t="s">
        <v>19</v>
      </c>
      <c r="D164" s="51">
        <v>20000000</v>
      </c>
      <c r="E164" s="53">
        <f t="shared" si="2"/>
        <v>7.243144802472291E-5</v>
      </c>
    </row>
    <row r="165" spans="1:5" hidden="1" x14ac:dyDescent="0.25">
      <c r="A165" s="95" t="s">
        <v>4</v>
      </c>
      <c r="B165" s="96" t="s">
        <v>164</v>
      </c>
      <c r="C165" s="97"/>
      <c r="D165" s="118">
        <f>SUM(D166:D167)</f>
        <v>69000000</v>
      </c>
      <c r="E165" s="162">
        <f t="shared" si="2"/>
        <v>2.49888495685294E-4</v>
      </c>
    </row>
    <row r="166" spans="1:5" ht="30" hidden="1" customHeight="1" x14ac:dyDescent="0.25">
      <c r="A166" s="37" t="s">
        <v>6</v>
      </c>
      <c r="B166" s="41" t="s">
        <v>165</v>
      </c>
      <c r="C166" s="31" t="s">
        <v>19</v>
      </c>
      <c r="D166" s="51">
        <v>15000000</v>
      </c>
      <c r="E166" s="53">
        <f t="shared" si="2"/>
        <v>5.4323586018542179E-5</v>
      </c>
    </row>
    <row r="167" spans="1:5" ht="30" hidden="1" customHeight="1" x14ac:dyDescent="0.25">
      <c r="A167" s="40"/>
      <c r="B167" s="41" t="s">
        <v>166</v>
      </c>
      <c r="C167" s="31" t="s">
        <v>19</v>
      </c>
      <c r="D167" s="51">
        <v>54000000</v>
      </c>
      <c r="E167" s="53">
        <f t="shared" si="2"/>
        <v>1.9556490966675185E-4</v>
      </c>
    </row>
    <row r="168" spans="1:5" hidden="1" x14ac:dyDescent="0.25">
      <c r="A168" s="77" t="s">
        <v>7</v>
      </c>
      <c r="B168" s="80" t="s">
        <v>167</v>
      </c>
      <c r="C168" s="81"/>
      <c r="D168" s="117">
        <f>+D169</f>
        <v>108000000</v>
      </c>
      <c r="E168" s="162">
        <f t="shared" si="2"/>
        <v>3.911298193335037E-4</v>
      </c>
    </row>
    <row r="169" spans="1:5" hidden="1" x14ac:dyDescent="0.25">
      <c r="A169" s="95" t="s">
        <v>4</v>
      </c>
      <c r="B169" s="96" t="s">
        <v>168</v>
      </c>
      <c r="C169" s="97"/>
      <c r="D169" s="118">
        <f>SUM(D170:D171)</f>
        <v>108000000</v>
      </c>
      <c r="E169" s="162">
        <f t="shared" si="2"/>
        <v>3.911298193335037E-4</v>
      </c>
    </row>
    <row r="170" spans="1:5" ht="45" hidden="1" customHeight="1" x14ac:dyDescent="0.25">
      <c r="A170" s="35" t="s">
        <v>6</v>
      </c>
      <c r="B170" s="41" t="s">
        <v>169</v>
      </c>
      <c r="C170" s="31" t="s">
        <v>19</v>
      </c>
      <c r="D170" s="51">
        <v>54000000</v>
      </c>
      <c r="E170" s="53">
        <f t="shared" si="2"/>
        <v>1.9556490966675185E-4</v>
      </c>
    </row>
    <row r="171" spans="1:5" ht="30" hidden="1" customHeight="1" x14ac:dyDescent="0.25">
      <c r="A171" s="26"/>
      <c r="B171" s="41" t="s">
        <v>170</v>
      </c>
      <c r="C171" s="31" t="s">
        <v>19</v>
      </c>
      <c r="D171" s="51">
        <v>54000000</v>
      </c>
      <c r="E171" s="53">
        <f t="shared" si="2"/>
        <v>1.9556490966675185E-4</v>
      </c>
    </row>
    <row r="172" spans="1:5" hidden="1" x14ac:dyDescent="0.25">
      <c r="A172" s="77" t="s">
        <v>7</v>
      </c>
      <c r="B172" s="80" t="s">
        <v>171</v>
      </c>
      <c r="C172" s="81"/>
      <c r="D172" s="117">
        <f>+D173</f>
        <v>124000000</v>
      </c>
      <c r="E172" s="162">
        <f t="shared" si="2"/>
        <v>4.4907497775328203E-4</v>
      </c>
    </row>
    <row r="173" spans="1:5" hidden="1" x14ac:dyDescent="0.25">
      <c r="A173" s="95" t="s">
        <v>4</v>
      </c>
      <c r="B173" s="96" t="s">
        <v>172</v>
      </c>
      <c r="C173" s="97"/>
      <c r="D173" s="118">
        <f>SUM(D174:D175)</f>
        <v>124000000</v>
      </c>
      <c r="E173" s="162">
        <f t="shared" si="2"/>
        <v>4.4907497775328203E-4</v>
      </c>
    </row>
    <row r="174" spans="1:5" ht="30" hidden="1" customHeight="1" x14ac:dyDescent="0.25">
      <c r="A174" s="35" t="s">
        <v>6</v>
      </c>
      <c r="B174" s="41" t="s">
        <v>173</v>
      </c>
      <c r="C174" s="31" t="s">
        <v>19</v>
      </c>
      <c r="D174" s="51">
        <v>70000000</v>
      </c>
      <c r="E174" s="53">
        <f t="shared" si="2"/>
        <v>2.5351006808653015E-4</v>
      </c>
    </row>
    <row r="175" spans="1:5" ht="30" hidden="1" customHeight="1" x14ac:dyDescent="0.25">
      <c r="A175" s="26"/>
      <c r="B175" s="41" t="s">
        <v>174</v>
      </c>
      <c r="C175" s="31" t="s">
        <v>19</v>
      </c>
      <c r="D175" s="51">
        <v>54000000</v>
      </c>
      <c r="E175" s="53">
        <f t="shared" si="2"/>
        <v>1.9556490966675185E-4</v>
      </c>
    </row>
    <row r="176" spans="1:5" hidden="1" x14ac:dyDescent="0.25">
      <c r="A176" s="77" t="s">
        <v>7</v>
      </c>
      <c r="B176" s="80" t="s">
        <v>175</v>
      </c>
      <c r="C176" s="81"/>
      <c r="D176" s="117">
        <f>+D177</f>
        <v>84000000</v>
      </c>
      <c r="E176" s="162">
        <f t="shared" si="2"/>
        <v>3.0421208170383618E-4</v>
      </c>
    </row>
    <row r="177" spans="1:6" hidden="1" x14ac:dyDescent="0.25">
      <c r="A177" s="95" t="s">
        <v>4</v>
      </c>
      <c r="B177" s="96" t="s">
        <v>176</v>
      </c>
      <c r="C177" s="97"/>
      <c r="D177" s="118">
        <f>SUM(D178:D179)</f>
        <v>84000000</v>
      </c>
      <c r="E177" s="162">
        <f t="shared" si="2"/>
        <v>3.0421208170383618E-4</v>
      </c>
    </row>
    <row r="178" spans="1:6" ht="30" hidden="1" customHeight="1" x14ac:dyDescent="0.25">
      <c r="A178" s="35" t="s">
        <v>6</v>
      </c>
      <c r="B178" s="41" t="s">
        <v>177</v>
      </c>
      <c r="C178" s="31" t="s">
        <v>19</v>
      </c>
      <c r="D178" s="51">
        <v>54000000</v>
      </c>
      <c r="E178" s="53">
        <f t="shared" si="2"/>
        <v>1.9556490966675185E-4</v>
      </c>
    </row>
    <row r="179" spans="1:6" ht="30" hidden="1" customHeight="1" x14ac:dyDescent="0.25">
      <c r="A179" s="26"/>
      <c r="B179" s="41" t="s">
        <v>178</v>
      </c>
      <c r="C179" s="31" t="s">
        <v>19</v>
      </c>
      <c r="D179" s="51">
        <v>30000000</v>
      </c>
      <c r="E179" s="53">
        <f t="shared" si="2"/>
        <v>1.0864717203708436E-4</v>
      </c>
    </row>
    <row r="180" spans="1:6" hidden="1" x14ac:dyDescent="0.25">
      <c r="A180" s="77" t="s">
        <v>7</v>
      </c>
      <c r="B180" s="80" t="s">
        <v>179</v>
      </c>
      <c r="C180" s="81"/>
      <c r="D180" s="117">
        <f>+D181</f>
        <v>2165086452</v>
      </c>
      <c r="E180" s="162">
        <f t="shared" si="2"/>
        <v>7.8410173408534865E-3</v>
      </c>
    </row>
    <row r="181" spans="1:6" hidden="1" x14ac:dyDescent="0.25">
      <c r="A181" s="95" t="s">
        <v>4</v>
      </c>
      <c r="B181" s="96" t="s">
        <v>180</v>
      </c>
      <c r="C181" s="97"/>
      <c r="D181" s="118">
        <f>SUM(D182:D184)</f>
        <v>2165086452</v>
      </c>
      <c r="E181" s="162">
        <f t="shared" si="2"/>
        <v>7.8410173408534865E-3</v>
      </c>
    </row>
    <row r="182" spans="1:6" ht="30" hidden="1" customHeight="1" x14ac:dyDescent="0.25">
      <c r="A182" s="24" t="s">
        <v>6</v>
      </c>
      <c r="B182" s="41" t="s">
        <v>181</v>
      </c>
      <c r="C182" s="31" t="s">
        <v>19</v>
      </c>
      <c r="D182" s="51">
        <v>50000000</v>
      </c>
      <c r="E182" s="53">
        <f t="shared" si="2"/>
        <v>1.8107862006180725E-4</v>
      </c>
    </row>
    <row r="183" spans="1:6" ht="30" hidden="1" customHeight="1" x14ac:dyDescent="0.25">
      <c r="A183" s="24"/>
      <c r="B183" s="45" t="s">
        <v>182</v>
      </c>
      <c r="C183" s="32" t="s">
        <v>183</v>
      </c>
      <c r="D183" s="111">
        <v>2105067300</v>
      </c>
      <c r="E183" s="53">
        <f t="shared" si="2"/>
        <v>7.6236536364246892E-3</v>
      </c>
    </row>
    <row r="184" spans="1:6" ht="30" hidden="1" customHeight="1" x14ac:dyDescent="0.25">
      <c r="A184" s="24"/>
      <c r="B184" s="45"/>
      <c r="C184" s="12" t="s">
        <v>184</v>
      </c>
      <c r="D184" s="51">
        <v>10019152</v>
      </c>
      <c r="E184" s="53">
        <f t="shared" si="2"/>
        <v>3.6285084366989925E-5</v>
      </c>
    </row>
    <row r="185" spans="1:6" hidden="1" x14ac:dyDescent="0.25">
      <c r="A185" s="77" t="s">
        <v>7</v>
      </c>
      <c r="B185" s="80" t="s">
        <v>185</v>
      </c>
      <c r="C185" s="81"/>
      <c r="D185" s="117">
        <f>+D186</f>
        <v>30000000</v>
      </c>
      <c r="E185" s="162">
        <f t="shared" si="2"/>
        <v>1.0864717203708436E-4</v>
      </c>
    </row>
    <row r="186" spans="1:6" hidden="1" x14ac:dyDescent="0.25">
      <c r="A186" s="95" t="s">
        <v>4</v>
      </c>
      <c r="B186" s="96" t="s">
        <v>186</v>
      </c>
      <c r="C186" s="97"/>
      <c r="D186" s="118">
        <f>SUM(D187:D188)</f>
        <v>30000000</v>
      </c>
      <c r="E186" s="162">
        <f t="shared" si="2"/>
        <v>1.0864717203708436E-4</v>
      </c>
    </row>
    <row r="187" spans="1:6" ht="30" hidden="1" customHeight="1" x14ac:dyDescent="0.25">
      <c r="A187" s="18" t="s">
        <v>6</v>
      </c>
      <c r="B187" s="41" t="s">
        <v>187</v>
      </c>
      <c r="C187" s="31" t="s">
        <v>19</v>
      </c>
      <c r="D187" s="51">
        <v>15000000</v>
      </c>
      <c r="E187" s="53">
        <f t="shared" si="2"/>
        <v>5.4323586018542179E-5</v>
      </c>
    </row>
    <row r="188" spans="1:6" ht="30" hidden="1" customHeight="1" x14ac:dyDescent="0.25">
      <c r="A188" s="17"/>
      <c r="B188" s="41" t="s">
        <v>188</v>
      </c>
      <c r="C188" s="31" t="s">
        <v>19</v>
      </c>
      <c r="D188" s="51">
        <v>15000000</v>
      </c>
      <c r="E188" s="53">
        <f t="shared" si="2"/>
        <v>5.4323586018542179E-5</v>
      </c>
      <c r="F188" s="4">
        <f>SUM(D158:D188)</f>
        <v>7878093110</v>
      </c>
    </row>
    <row r="189" spans="1:6" x14ac:dyDescent="0.25">
      <c r="A189" s="54" t="s">
        <v>2</v>
      </c>
      <c r="B189" s="55" t="s">
        <v>189</v>
      </c>
      <c r="C189" s="56"/>
      <c r="D189" s="116">
        <f>+D190</f>
        <v>140000000</v>
      </c>
      <c r="E189" s="162">
        <f t="shared" si="2"/>
        <v>5.070201361730603E-4</v>
      </c>
    </row>
    <row r="190" spans="1:6" hidden="1" x14ac:dyDescent="0.25">
      <c r="A190" s="77" t="s">
        <v>7</v>
      </c>
      <c r="B190" s="80" t="s">
        <v>190</v>
      </c>
      <c r="C190" s="81"/>
      <c r="D190" s="117">
        <f>+D191+D194</f>
        <v>140000000</v>
      </c>
      <c r="E190" s="162">
        <f t="shared" si="2"/>
        <v>5.070201361730603E-4</v>
      </c>
    </row>
    <row r="191" spans="1:6" hidden="1" x14ac:dyDescent="0.25">
      <c r="A191" s="95" t="s">
        <v>4</v>
      </c>
      <c r="B191" s="96" t="s">
        <v>191</v>
      </c>
      <c r="C191" s="97"/>
      <c r="D191" s="118">
        <f>SUM(D192:D193)</f>
        <v>70000000</v>
      </c>
      <c r="E191" s="162">
        <f t="shared" si="2"/>
        <v>2.5351006808653015E-4</v>
      </c>
    </row>
    <row r="192" spans="1:6" ht="30" hidden="1" customHeight="1" x14ac:dyDescent="0.25">
      <c r="A192" s="35" t="s">
        <v>6</v>
      </c>
      <c r="B192" s="41" t="s">
        <v>192</v>
      </c>
      <c r="C192" s="31" t="s">
        <v>19</v>
      </c>
      <c r="D192" s="51">
        <v>35000000</v>
      </c>
      <c r="E192" s="53">
        <f t="shared" si="2"/>
        <v>1.2675503404326508E-4</v>
      </c>
    </row>
    <row r="193" spans="1:6" ht="30" hidden="1" customHeight="1" x14ac:dyDescent="0.25">
      <c r="A193" s="26"/>
      <c r="B193" s="41" t="s">
        <v>193</v>
      </c>
      <c r="C193" s="31" t="s">
        <v>19</v>
      </c>
      <c r="D193" s="51">
        <v>35000000</v>
      </c>
      <c r="E193" s="53">
        <f t="shared" si="2"/>
        <v>1.2675503404326508E-4</v>
      </c>
    </row>
    <row r="194" spans="1:6" ht="30" hidden="1" customHeight="1" x14ac:dyDescent="0.25">
      <c r="A194" s="95" t="s">
        <v>4</v>
      </c>
      <c r="B194" s="96" t="s">
        <v>194</v>
      </c>
      <c r="C194" s="97"/>
      <c r="D194" s="118">
        <f>SUM(D195:D196)</f>
        <v>70000000</v>
      </c>
      <c r="E194" s="162">
        <f t="shared" si="2"/>
        <v>2.5351006808653015E-4</v>
      </c>
    </row>
    <row r="195" spans="1:6" ht="30" hidden="1" customHeight="1" x14ac:dyDescent="0.25">
      <c r="A195" s="35" t="s">
        <v>6</v>
      </c>
      <c r="B195" s="41" t="s">
        <v>195</v>
      </c>
      <c r="C195" s="31" t="s">
        <v>19</v>
      </c>
      <c r="D195" s="51">
        <v>35000000</v>
      </c>
      <c r="E195" s="53">
        <f t="shared" si="2"/>
        <v>1.2675503404326508E-4</v>
      </c>
    </row>
    <row r="196" spans="1:6" ht="30" hidden="1" customHeight="1" x14ac:dyDescent="0.25">
      <c r="A196" s="26"/>
      <c r="B196" s="41" t="s">
        <v>196</v>
      </c>
      <c r="C196" s="31" t="s">
        <v>19</v>
      </c>
      <c r="D196" s="51">
        <v>35000000</v>
      </c>
      <c r="E196" s="53">
        <f t="shared" ref="E196:E259" si="3">+D196/$D$2</f>
        <v>1.2675503404326508E-4</v>
      </c>
      <c r="F196" s="3">
        <f>SUM(D192:D196)</f>
        <v>210000000</v>
      </c>
    </row>
    <row r="197" spans="1:6" x14ac:dyDescent="0.25">
      <c r="A197" s="54" t="s">
        <v>2</v>
      </c>
      <c r="B197" s="55" t="s">
        <v>197</v>
      </c>
      <c r="C197" s="56"/>
      <c r="D197" s="116">
        <f>+D198</f>
        <v>856433124</v>
      </c>
      <c r="E197" s="162">
        <f t="shared" si="3"/>
        <v>3.1016345653828532E-3</v>
      </c>
    </row>
    <row r="198" spans="1:6" hidden="1" x14ac:dyDescent="0.25">
      <c r="A198" s="77" t="s">
        <v>7</v>
      </c>
      <c r="B198" s="80" t="s">
        <v>198</v>
      </c>
      <c r="C198" s="81"/>
      <c r="D198" s="117">
        <f>+D199+D207+D217</f>
        <v>856433124</v>
      </c>
      <c r="E198" s="162">
        <f t="shared" si="3"/>
        <v>3.1016345653828532E-3</v>
      </c>
    </row>
    <row r="199" spans="1:6" ht="30" hidden="1" customHeight="1" x14ac:dyDescent="0.25">
      <c r="A199" s="95" t="s">
        <v>4</v>
      </c>
      <c r="B199" s="96" t="s">
        <v>199</v>
      </c>
      <c r="C199" s="97"/>
      <c r="D199" s="118">
        <f>SUM(D200:D206)</f>
        <v>150000000</v>
      </c>
      <c r="E199" s="162">
        <f t="shared" si="3"/>
        <v>5.4323586018542179E-4</v>
      </c>
    </row>
    <row r="200" spans="1:6" ht="30" hidden="1" customHeight="1" x14ac:dyDescent="0.25">
      <c r="A200" s="16" t="s">
        <v>6</v>
      </c>
      <c r="B200" s="41" t="s">
        <v>200</v>
      </c>
      <c r="C200" s="31" t="s">
        <v>19</v>
      </c>
      <c r="D200" s="51">
        <v>10000000</v>
      </c>
      <c r="E200" s="53">
        <f t="shared" si="3"/>
        <v>3.6215724012361455E-5</v>
      </c>
    </row>
    <row r="201" spans="1:6" ht="45" hidden="1" customHeight="1" x14ac:dyDescent="0.25">
      <c r="A201" s="27"/>
      <c r="B201" s="41" t="s">
        <v>201</v>
      </c>
      <c r="C201" s="31" t="s">
        <v>19</v>
      </c>
      <c r="D201" s="51">
        <v>10000000</v>
      </c>
      <c r="E201" s="53">
        <f t="shared" si="3"/>
        <v>3.6215724012361455E-5</v>
      </c>
    </row>
    <row r="202" spans="1:6" ht="30" hidden="1" customHeight="1" x14ac:dyDescent="0.25">
      <c r="A202" s="27"/>
      <c r="B202" s="41" t="s">
        <v>202</v>
      </c>
      <c r="C202" s="31" t="s">
        <v>19</v>
      </c>
      <c r="D202" s="51">
        <v>20000000</v>
      </c>
      <c r="E202" s="53">
        <f t="shared" si="3"/>
        <v>7.243144802472291E-5</v>
      </c>
    </row>
    <row r="203" spans="1:6" ht="45" hidden="1" customHeight="1" x14ac:dyDescent="0.25">
      <c r="A203" s="27"/>
      <c r="B203" s="41" t="s">
        <v>203</v>
      </c>
      <c r="C203" s="31" t="s">
        <v>19</v>
      </c>
      <c r="D203" s="51">
        <v>10000000</v>
      </c>
      <c r="E203" s="53">
        <f t="shared" si="3"/>
        <v>3.6215724012361455E-5</v>
      </c>
    </row>
    <row r="204" spans="1:6" ht="30" hidden="1" customHeight="1" x14ac:dyDescent="0.25">
      <c r="A204" s="27"/>
      <c r="B204" s="41" t="s">
        <v>204</v>
      </c>
      <c r="C204" s="31" t="s">
        <v>19</v>
      </c>
      <c r="D204" s="51">
        <v>40000000</v>
      </c>
      <c r="E204" s="53">
        <f t="shared" si="3"/>
        <v>1.4486289604944582E-4</v>
      </c>
    </row>
    <row r="205" spans="1:6" ht="45" hidden="1" customHeight="1" x14ac:dyDescent="0.25">
      <c r="A205" s="27"/>
      <c r="B205" s="41" t="s">
        <v>205</v>
      </c>
      <c r="C205" s="31" t="s">
        <v>19</v>
      </c>
      <c r="D205" s="51">
        <v>40000000</v>
      </c>
      <c r="E205" s="53">
        <f t="shared" si="3"/>
        <v>1.4486289604944582E-4</v>
      </c>
    </row>
    <row r="206" spans="1:6" ht="30" hidden="1" customHeight="1" x14ac:dyDescent="0.25">
      <c r="A206" s="22"/>
      <c r="B206" s="41" t="s">
        <v>206</v>
      </c>
      <c r="C206" s="31" t="s">
        <v>19</v>
      </c>
      <c r="D206" s="51">
        <v>20000000</v>
      </c>
      <c r="E206" s="53">
        <f t="shared" si="3"/>
        <v>7.243144802472291E-5</v>
      </c>
    </row>
    <row r="207" spans="1:6" ht="30" hidden="1" customHeight="1" x14ac:dyDescent="0.25">
      <c r="A207" s="95" t="s">
        <v>4</v>
      </c>
      <c r="B207" s="96" t="s">
        <v>207</v>
      </c>
      <c r="C207" s="97"/>
      <c r="D207" s="118">
        <f>SUM(D208:D216)</f>
        <v>656433124</v>
      </c>
      <c r="E207" s="162">
        <f t="shared" si="3"/>
        <v>2.3773200851356243E-3</v>
      </c>
    </row>
    <row r="208" spans="1:6" ht="30" hidden="1" customHeight="1" x14ac:dyDescent="0.25">
      <c r="A208" s="16" t="s">
        <v>6</v>
      </c>
      <c r="B208" s="45" t="s">
        <v>208</v>
      </c>
      <c r="C208" s="31" t="s">
        <v>19</v>
      </c>
      <c r="D208" s="51">
        <v>200000000</v>
      </c>
      <c r="E208" s="53">
        <f t="shared" si="3"/>
        <v>7.2431448024722902E-4</v>
      </c>
    </row>
    <row r="209" spans="1:7" ht="30" hidden="1" customHeight="1" x14ac:dyDescent="0.25">
      <c r="A209" s="27"/>
      <c r="B209" s="45"/>
      <c r="C209" s="31" t="s">
        <v>318</v>
      </c>
      <c r="D209" s="51">
        <v>200000000</v>
      </c>
      <c r="E209" s="53">
        <f t="shared" si="3"/>
        <v>7.2431448024722902E-4</v>
      </c>
    </row>
    <row r="210" spans="1:7" ht="45" hidden="1" x14ac:dyDescent="0.25">
      <c r="A210" s="27"/>
      <c r="B210" s="45"/>
      <c r="C210" s="12" t="s">
        <v>313</v>
      </c>
      <c r="D210" s="51">
        <v>200000000</v>
      </c>
      <c r="E210" s="53">
        <f t="shared" si="3"/>
        <v>7.2431448024722902E-4</v>
      </c>
    </row>
    <row r="211" spans="1:7" ht="45" hidden="1" customHeight="1" x14ac:dyDescent="0.25">
      <c r="A211" s="27"/>
      <c r="B211" s="45" t="s">
        <v>209</v>
      </c>
      <c r="C211" s="36" t="s">
        <v>313</v>
      </c>
      <c r="D211" s="123">
        <f>37854760-5982504-8651256-18781000</f>
        <v>4440000</v>
      </c>
      <c r="E211" s="53">
        <f t="shared" si="3"/>
        <v>1.6079781461488486E-5</v>
      </c>
      <c r="F211" t="s">
        <v>214</v>
      </c>
    </row>
    <row r="212" spans="1:7" ht="45" hidden="1" customHeight="1" x14ac:dyDescent="0.25">
      <c r="A212" s="27"/>
      <c r="B212" s="45"/>
      <c r="C212" s="36" t="s">
        <v>317</v>
      </c>
      <c r="D212" s="123">
        <v>5982504</v>
      </c>
      <c r="E212" s="53">
        <f t="shared" si="3"/>
        <v>2.1666071376684845E-5</v>
      </c>
    </row>
    <row r="213" spans="1:7" ht="45" hidden="1" customHeight="1" x14ac:dyDescent="0.25">
      <c r="A213" s="27"/>
      <c r="B213" s="45"/>
      <c r="C213" s="36" t="s">
        <v>316</v>
      </c>
      <c r="D213" s="123">
        <v>8651256</v>
      </c>
      <c r="E213" s="53">
        <f t="shared" si="3"/>
        <v>3.1331149965628608E-5</v>
      </c>
    </row>
    <row r="214" spans="1:7" ht="45" hidden="1" x14ac:dyDescent="0.25">
      <c r="A214" s="27"/>
      <c r="B214" s="45"/>
      <c r="C214" s="36" t="s">
        <v>314</v>
      </c>
      <c r="D214" s="123">
        <v>18781000</v>
      </c>
      <c r="E214" s="53">
        <f t="shared" si="3"/>
        <v>6.801675126761605E-5</v>
      </c>
    </row>
    <row r="215" spans="1:7" ht="30" hidden="1" customHeight="1" x14ac:dyDescent="0.25">
      <c r="A215" s="27"/>
      <c r="B215" s="45"/>
      <c r="C215" s="12" t="s">
        <v>315</v>
      </c>
      <c r="D215" s="123">
        <v>2578364</v>
      </c>
      <c r="E215" s="53">
        <f t="shared" si="3"/>
        <v>9.3377319027408322E-6</v>
      </c>
    </row>
    <row r="216" spans="1:7" ht="30" hidden="1" customHeight="1" x14ac:dyDescent="0.25">
      <c r="A216" s="27"/>
      <c r="B216" s="41" t="s">
        <v>210</v>
      </c>
      <c r="C216" s="36" t="s">
        <v>313</v>
      </c>
      <c r="D216" s="51">
        <v>16000000</v>
      </c>
      <c r="E216" s="53">
        <f t="shared" si="3"/>
        <v>5.7945158419778321E-5</v>
      </c>
    </row>
    <row r="217" spans="1:7" hidden="1" x14ac:dyDescent="0.25">
      <c r="A217" s="95" t="s">
        <v>4</v>
      </c>
      <c r="B217" s="96" t="s">
        <v>211</v>
      </c>
      <c r="C217" s="97"/>
      <c r="D217" s="118">
        <f>+D218</f>
        <v>50000000</v>
      </c>
      <c r="E217" s="162">
        <f t="shared" si="3"/>
        <v>1.8107862006180725E-4</v>
      </c>
    </row>
    <row r="218" spans="1:7" ht="45" hidden="1" customHeight="1" x14ac:dyDescent="0.25">
      <c r="A218" s="1" t="s">
        <v>6</v>
      </c>
      <c r="B218" s="41" t="s">
        <v>212</v>
      </c>
      <c r="C218" s="31" t="s">
        <v>19</v>
      </c>
      <c r="D218" s="51">
        <v>50000000</v>
      </c>
      <c r="E218" s="53">
        <f t="shared" si="3"/>
        <v>1.8107862006180725E-4</v>
      </c>
      <c r="F218" s="3">
        <f>SUM(D200:D218)</f>
        <v>1562866248</v>
      </c>
      <c r="G218" t="s">
        <v>213</v>
      </c>
    </row>
    <row r="219" spans="1:7" x14ac:dyDescent="0.25">
      <c r="A219" s="54" t="s">
        <v>2</v>
      </c>
      <c r="B219" s="55" t="s">
        <v>215</v>
      </c>
      <c r="C219" s="56"/>
      <c r="D219" s="116">
        <f>+D220</f>
        <v>732480085</v>
      </c>
      <c r="E219" s="162">
        <f t="shared" si="3"/>
        <v>2.6527296602911056E-3</v>
      </c>
    </row>
    <row r="220" spans="1:7" hidden="1" x14ac:dyDescent="0.25">
      <c r="A220" s="77" t="s">
        <v>7</v>
      </c>
      <c r="B220" s="80" t="s">
        <v>216</v>
      </c>
      <c r="C220" s="81"/>
      <c r="D220" s="117">
        <f>+D221+D223+D228+D244</f>
        <v>732480085</v>
      </c>
      <c r="E220" s="162">
        <f t="shared" si="3"/>
        <v>2.6527296602911056E-3</v>
      </c>
    </row>
    <row r="221" spans="1:7" hidden="1" x14ac:dyDescent="0.25">
      <c r="A221" s="95" t="s">
        <v>4</v>
      </c>
      <c r="B221" s="96" t="s">
        <v>58</v>
      </c>
      <c r="C221" s="97"/>
      <c r="D221" s="118">
        <f>+D222</f>
        <v>135000000</v>
      </c>
      <c r="E221" s="162">
        <f t="shared" si="3"/>
        <v>4.8891227416687961E-4</v>
      </c>
    </row>
    <row r="222" spans="1:7" ht="30" hidden="1" customHeight="1" x14ac:dyDescent="0.25">
      <c r="A222" s="1" t="s">
        <v>6</v>
      </c>
      <c r="B222" s="41" t="s">
        <v>217</v>
      </c>
      <c r="C222" s="31" t="s">
        <v>19</v>
      </c>
      <c r="D222" s="51">
        <v>135000000</v>
      </c>
      <c r="E222" s="53">
        <f t="shared" si="3"/>
        <v>4.8891227416687961E-4</v>
      </c>
    </row>
    <row r="223" spans="1:7" hidden="1" x14ac:dyDescent="0.25">
      <c r="A223" s="95" t="s">
        <v>4</v>
      </c>
      <c r="B223" s="96" t="s">
        <v>218</v>
      </c>
      <c r="C223" s="97"/>
      <c r="D223" s="118">
        <f>SUM(D224:D227)</f>
        <v>80000000</v>
      </c>
      <c r="E223" s="162">
        <f t="shared" si="3"/>
        <v>2.8972579209889164E-4</v>
      </c>
    </row>
    <row r="224" spans="1:7" ht="30" hidden="1" customHeight="1" x14ac:dyDescent="0.25">
      <c r="A224" s="16" t="s">
        <v>6</v>
      </c>
      <c r="B224" s="45" t="s">
        <v>219</v>
      </c>
      <c r="C224" s="31" t="s">
        <v>19</v>
      </c>
      <c r="D224" s="51">
        <v>25000000</v>
      </c>
      <c r="E224" s="53">
        <f t="shared" si="3"/>
        <v>9.0539310030903627E-5</v>
      </c>
    </row>
    <row r="225" spans="1:5" ht="30" hidden="1" customHeight="1" x14ac:dyDescent="0.25">
      <c r="A225" s="27"/>
      <c r="B225" s="45"/>
      <c r="C225" s="12" t="s">
        <v>221</v>
      </c>
      <c r="D225" s="51">
        <v>10000000</v>
      </c>
      <c r="E225" s="53">
        <f t="shared" si="3"/>
        <v>3.6215724012361455E-5</v>
      </c>
    </row>
    <row r="226" spans="1:5" ht="30" hidden="1" customHeight="1" x14ac:dyDescent="0.25">
      <c r="A226" s="27"/>
      <c r="B226" s="45" t="s">
        <v>220</v>
      </c>
      <c r="C226" s="31" t="s">
        <v>19</v>
      </c>
      <c r="D226" s="51">
        <v>25000000</v>
      </c>
      <c r="E226" s="53">
        <f t="shared" si="3"/>
        <v>9.0539310030903627E-5</v>
      </c>
    </row>
    <row r="227" spans="1:5" ht="30" hidden="1" customHeight="1" x14ac:dyDescent="0.25">
      <c r="A227" s="27"/>
      <c r="B227" s="45"/>
      <c r="C227" s="12" t="s">
        <v>221</v>
      </c>
      <c r="D227" s="51">
        <v>20000000</v>
      </c>
      <c r="E227" s="53">
        <f t="shared" si="3"/>
        <v>7.243144802472291E-5</v>
      </c>
    </row>
    <row r="228" spans="1:5" hidden="1" x14ac:dyDescent="0.25">
      <c r="A228" s="95" t="s">
        <v>4</v>
      </c>
      <c r="B228" s="96" t="s">
        <v>222</v>
      </c>
      <c r="C228" s="97"/>
      <c r="D228" s="118">
        <f>SUM(D229:D243)</f>
        <v>285000000</v>
      </c>
      <c r="E228" s="162">
        <f t="shared" si="3"/>
        <v>1.0321481343523013E-3</v>
      </c>
    </row>
    <row r="229" spans="1:5" ht="30" hidden="1" customHeight="1" x14ac:dyDescent="0.25">
      <c r="A229" s="24" t="s">
        <v>6</v>
      </c>
      <c r="B229" s="41" t="s">
        <v>223</v>
      </c>
      <c r="C229" s="31" t="s">
        <v>19</v>
      </c>
      <c r="D229" s="51">
        <v>25000000</v>
      </c>
      <c r="E229" s="53">
        <f t="shared" si="3"/>
        <v>9.0539310030903627E-5</v>
      </c>
    </row>
    <row r="230" spans="1:5" ht="30" hidden="1" customHeight="1" x14ac:dyDescent="0.25">
      <c r="A230" s="24"/>
      <c r="B230" s="45" t="s">
        <v>224</v>
      </c>
      <c r="C230" s="31" t="s">
        <v>19</v>
      </c>
      <c r="D230" s="51">
        <v>15000000</v>
      </c>
      <c r="E230" s="53">
        <f t="shared" si="3"/>
        <v>5.4323586018542179E-5</v>
      </c>
    </row>
    <row r="231" spans="1:5" ht="30" hidden="1" customHeight="1" x14ac:dyDescent="0.25">
      <c r="A231" s="24"/>
      <c r="B231" s="45"/>
      <c r="C231" s="12" t="s">
        <v>221</v>
      </c>
      <c r="D231" s="51">
        <v>10000000</v>
      </c>
      <c r="E231" s="53">
        <f t="shared" si="3"/>
        <v>3.6215724012361455E-5</v>
      </c>
    </row>
    <row r="232" spans="1:5" ht="30" hidden="1" customHeight="1" x14ac:dyDescent="0.25">
      <c r="A232" s="24"/>
      <c r="B232" s="41" t="s">
        <v>225</v>
      </c>
      <c r="C232" s="12" t="s">
        <v>221</v>
      </c>
      <c r="D232" s="51">
        <v>10000000</v>
      </c>
      <c r="E232" s="53">
        <f t="shared" si="3"/>
        <v>3.6215724012361455E-5</v>
      </c>
    </row>
    <row r="233" spans="1:5" ht="30" hidden="1" customHeight="1" x14ac:dyDescent="0.25">
      <c r="A233" s="24"/>
      <c r="B233" s="45" t="s">
        <v>226</v>
      </c>
      <c r="C233" s="31" t="s">
        <v>19</v>
      </c>
      <c r="D233" s="51">
        <v>30000000</v>
      </c>
      <c r="E233" s="53">
        <f t="shared" si="3"/>
        <v>1.0864717203708436E-4</v>
      </c>
    </row>
    <row r="234" spans="1:5" ht="30" hidden="1" customHeight="1" x14ac:dyDescent="0.25">
      <c r="A234" s="24"/>
      <c r="B234" s="45"/>
      <c r="C234" s="12" t="s">
        <v>221</v>
      </c>
      <c r="D234" s="51">
        <v>15000000</v>
      </c>
      <c r="E234" s="53">
        <f t="shared" si="3"/>
        <v>5.4323586018542179E-5</v>
      </c>
    </row>
    <row r="235" spans="1:5" ht="45" hidden="1" customHeight="1" x14ac:dyDescent="0.25">
      <c r="A235" s="24"/>
      <c r="B235" s="45" t="s">
        <v>227</v>
      </c>
      <c r="C235" s="31" t="s">
        <v>19</v>
      </c>
      <c r="D235" s="51">
        <v>20000000</v>
      </c>
      <c r="E235" s="53">
        <f t="shared" si="3"/>
        <v>7.243144802472291E-5</v>
      </c>
    </row>
    <row r="236" spans="1:5" ht="30" hidden="1" customHeight="1" x14ac:dyDescent="0.25">
      <c r="A236" s="24"/>
      <c r="B236" s="45"/>
      <c r="C236" s="12" t="s">
        <v>221</v>
      </c>
      <c r="D236" s="51">
        <v>10000000</v>
      </c>
      <c r="E236" s="53">
        <f t="shared" si="3"/>
        <v>3.6215724012361455E-5</v>
      </c>
    </row>
    <row r="237" spans="1:5" ht="45" hidden="1" customHeight="1" x14ac:dyDescent="0.25">
      <c r="A237" s="24"/>
      <c r="B237" s="45" t="s">
        <v>228</v>
      </c>
      <c r="C237" s="31" t="s">
        <v>19</v>
      </c>
      <c r="D237" s="51">
        <v>40000000</v>
      </c>
      <c r="E237" s="53">
        <f t="shared" si="3"/>
        <v>1.4486289604944582E-4</v>
      </c>
    </row>
    <row r="238" spans="1:5" ht="30" hidden="1" customHeight="1" x14ac:dyDescent="0.25">
      <c r="A238" s="24"/>
      <c r="B238" s="45"/>
      <c r="C238" s="12" t="s">
        <v>221</v>
      </c>
      <c r="D238" s="51">
        <v>20000000</v>
      </c>
      <c r="E238" s="53">
        <f t="shared" si="3"/>
        <v>7.243144802472291E-5</v>
      </c>
    </row>
    <row r="239" spans="1:5" ht="30" hidden="1" customHeight="1" x14ac:dyDescent="0.25">
      <c r="A239" s="24"/>
      <c r="B239" s="41" t="s">
        <v>229</v>
      </c>
      <c r="C239" s="31" t="s">
        <v>230</v>
      </c>
      <c r="D239" s="51">
        <v>40000000</v>
      </c>
      <c r="E239" s="53">
        <f t="shared" si="3"/>
        <v>1.4486289604944582E-4</v>
      </c>
    </row>
    <row r="240" spans="1:5" ht="45" hidden="1" customHeight="1" x14ac:dyDescent="0.25">
      <c r="A240" s="24"/>
      <c r="B240" s="45" t="s">
        <v>231</v>
      </c>
      <c r="C240" s="31" t="s">
        <v>19</v>
      </c>
      <c r="D240" s="51">
        <v>25000000</v>
      </c>
      <c r="E240" s="53">
        <f t="shared" si="3"/>
        <v>9.0539310030903627E-5</v>
      </c>
    </row>
    <row r="241" spans="1:6" ht="30" hidden="1" customHeight="1" x14ac:dyDescent="0.25">
      <c r="A241" s="24"/>
      <c r="B241" s="45"/>
      <c r="C241" s="12" t="s">
        <v>221</v>
      </c>
      <c r="D241" s="51">
        <v>10000000</v>
      </c>
      <c r="E241" s="53">
        <f t="shared" si="3"/>
        <v>3.6215724012361455E-5</v>
      </c>
    </row>
    <row r="242" spans="1:6" ht="30" hidden="1" customHeight="1" x14ac:dyDescent="0.25">
      <c r="A242" s="24"/>
      <c r="B242" s="45" t="s">
        <v>232</v>
      </c>
      <c r="C242" s="31" t="s">
        <v>19</v>
      </c>
      <c r="D242" s="51">
        <v>10000000</v>
      </c>
      <c r="E242" s="53">
        <f t="shared" si="3"/>
        <v>3.6215724012361455E-5</v>
      </c>
    </row>
    <row r="243" spans="1:6" ht="30" hidden="1" customHeight="1" x14ac:dyDescent="0.25">
      <c r="A243" s="24"/>
      <c r="B243" s="45"/>
      <c r="C243" s="12" t="s">
        <v>221</v>
      </c>
      <c r="D243" s="51">
        <v>5000000</v>
      </c>
      <c r="E243" s="53">
        <f t="shared" si="3"/>
        <v>1.8107862006180728E-5</v>
      </c>
    </row>
    <row r="244" spans="1:6" hidden="1" x14ac:dyDescent="0.25">
      <c r="A244" s="95" t="s">
        <v>4</v>
      </c>
      <c r="B244" s="96" t="s">
        <v>233</v>
      </c>
      <c r="C244" s="97"/>
      <c r="D244" s="118">
        <f>SUM(D245:D250)</f>
        <v>232480085</v>
      </c>
      <c r="E244" s="162">
        <f t="shared" si="3"/>
        <v>8.419434596730332E-4</v>
      </c>
    </row>
    <row r="245" spans="1:6" ht="30" hidden="1" customHeight="1" x14ac:dyDescent="0.25">
      <c r="A245" s="16" t="s">
        <v>6</v>
      </c>
      <c r="B245" s="41" t="s">
        <v>234</v>
      </c>
      <c r="C245" s="31" t="s">
        <v>230</v>
      </c>
      <c r="D245" s="51">
        <v>80000000</v>
      </c>
      <c r="E245" s="53">
        <f t="shared" si="3"/>
        <v>2.8972579209889164E-4</v>
      </c>
    </row>
    <row r="246" spans="1:6" ht="45" hidden="1" customHeight="1" x14ac:dyDescent="0.25">
      <c r="A246" s="27"/>
      <c r="B246" s="41" t="s">
        <v>235</v>
      </c>
      <c r="C246" s="31" t="s">
        <v>230</v>
      </c>
      <c r="D246" s="51">
        <v>40000000</v>
      </c>
      <c r="E246" s="53">
        <f t="shared" si="3"/>
        <v>1.4486289604944582E-4</v>
      </c>
    </row>
    <row r="247" spans="1:6" ht="30" hidden="1" customHeight="1" x14ac:dyDescent="0.25">
      <c r="A247" s="27"/>
      <c r="B247" s="46" t="s">
        <v>236</v>
      </c>
      <c r="C247" s="31" t="s">
        <v>19</v>
      </c>
      <c r="D247" s="51">
        <v>25000000</v>
      </c>
      <c r="E247" s="53">
        <f t="shared" si="3"/>
        <v>9.0539310030903627E-5</v>
      </c>
    </row>
    <row r="248" spans="1:6" ht="30" hidden="1" customHeight="1" x14ac:dyDescent="0.25">
      <c r="A248" s="27"/>
      <c r="B248" s="47"/>
      <c r="C248" s="12" t="s">
        <v>221</v>
      </c>
      <c r="D248" s="51">
        <v>32837792</v>
      </c>
      <c r="E248" s="53">
        <f t="shared" si="3"/>
        <v>1.1892444122473308E-4</v>
      </c>
    </row>
    <row r="249" spans="1:6" ht="27.75" hidden="1" customHeight="1" x14ac:dyDescent="0.25">
      <c r="A249" s="27"/>
      <c r="B249" s="45" t="s">
        <v>237</v>
      </c>
      <c r="C249" s="31" t="s">
        <v>19</v>
      </c>
      <c r="D249" s="51">
        <v>25000000</v>
      </c>
      <c r="E249" s="53">
        <f t="shared" si="3"/>
        <v>9.0539310030903627E-5</v>
      </c>
    </row>
    <row r="250" spans="1:6" ht="18" hidden="1" customHeight="1" x14ac:dyDescent="0.25">
      <c r="A250" s="22"/>
      <c r="B250" s="45"/>
      <c r="C250" s="31" t="s">
        <v>230</v>
      </c>
      <c r="D250" s="51">
        <v>29642293</v>
      </c>
      <c r="E250" s="53">
        <f t="shared" si="3"/>
        <v>1.0735171023815538E-4</v>
      </c>
      <c r="F250" s="4">
        <f>SUM(D222:D250)</f>
        <v>1329960170</v>
      </c>
    </row>
    <row r="251" spans="1:6" ht="30" hidden="1" x14ac:dyDescent="0.25">
      <c r="A251" s="127" t="s">
        <v>0</v>
      </c>
      <c r="B251" s="70" t="s">
        <v>320</v>
      </c>
      <c r="C251" s="71"/>
      <c r="D251" s="128">
        <f>+D252+D258+D267+D278</f>
        <v>1417175227</v>
      </c>
      <c r="E251" s="162">
        <f t="shared" si="3"/>
        <v>5.1324026898187693E-3</v>
      </c>
    </row>
    <row r="252" spans="1:6" x14ac:dyDescent="0.25">
      <c r="A252" s="54" t="s">
        <v>2</v>
      </c>
      <c r="B252" s="55" t="s">
        <v>321</v>
      </c>
      <c r="C252" s="56"/>
      <c r="D252" s="116">
        <f>+D253</f>
        <v>175000000</v>
      </c>
      <c r="E252" s="162">
        <f t="shared" si="3"/>
        <v>6.3377517021632546E-4</v>
      </c>
    </row>
    <row r="253" spans="1:6" hidden="1" x14ac:dyDescent="0.25">
      <c r="A253" s="77" t="s">
        <v>7</v>
      </c>
      <c r="B253" s="80" t="s">
        <v>322</v>
      </c>
      <c r="C253" s="81"/>
      <c r="D253" s="117">
        <f>+D254</f>
        <v>175000000</v>
      </c>
      <c r="E253" s="162">
        <f t="shared" si="3"/>
        <v>6.3377517021632546E-4</v>
      </c>
    </row>
    <row r="254" spans="1:6" hidden="1" x14ac:dyDescent="0.25">
      <c r="A254" s="90" t="s">
        <v>4</v>
      </c>
      <c r="B254" s="96" t="s">
        <v>321</v>
      </c>
      <c r="C254" s="97"/>
      <c r="D254" s="118">
        <f>SUM(D255:D257)</f>
        <v>175000000</v>
      </c>
      <c r="E254" s="162">
        <f t="shared" si="3"/>
        <v>6.3377517021632546E-4</v>
      </c>
    </row>
    <row r="255" spans="1:6" ht="45" hidden="1" x14ac:dyDescent="0.25">
      <c r="A255" s="25" t="s">
        <v>6</v>
      </c>
      <c r="B255" s="60" t="s">
        <v>323</v>
      </c>
      <c r="C255" s="31" t="s">
        <v>19</v>
      </c>
      <c r="D255" s="124">
        <v>100000000</v>
      </c>
      <c r="E255" s="53">
        <f t="shared" si="3"/>
        <v>3.6215724012361451E-4</v>
      </c>
    </row>
    <row r="256" spans="1:6" ht="30" hidden="1" x14ac:dyDescent="0.25">
      <c r="A256" s="25" t="s">
        <v>6</v>
      </c>
      <c r="B256" s="60" t="s">
        <v>324</v>
      </c>
      <c r="C256" s="31" t="s">
        <v>19</v>
      </c>
      <c r="D256" s="124">
        <v>25000000</v>
      </c>
      <c r="E256" s="53">
        <f t="shared" si="3"/>
        <v>9.0539310030903627E-5</v>
      </c>
    </row>
    <row r="257" spans="1:5" ht="60" hidden="1" x14ac:dyDescent="0.25">
      <c r="A257" s="25" t="s">
        <v>6</v>
      </c>
      <c r="B257" s="60" t="s">
        <v>325</v>
      </c>
      <c r="C257" s="31" t="s">
        <v>19</v>
      </c>
      <c r="D257" s="124">
        <v>50000000</v>
      </c>
      <c r="E257" s="53">
        <f t="shared" si="3"/>
        <v>1.8107862006180725E-4</v>
      </c>
    </row>
    <row r="258" spans="1:5" x14ac:dyDescent="0.25">
      <c r="A258" s="54" t="s">
        <v>2</v>
      </c>
      <c r="B258" s="55" t="s">
        <v>326</v>
      </c>
      <c r="C258" s="56"/>
      <c r="D258" s="116">
        <f>+D259</f>
        <v>155000000</v>
      </c>
      <c r="E258" s="162">
        <f t="shared" si="3"/>
        <v>5.6134372219160248E-4</v>
      </c>
    </row>
    <row r="259" spans="1:5" hidden="1" x14ac:dyDescent="0.25">
      <c r="A259" s="77" t="s">
        <v>7</v>
      </c>
      <c r="B259" s="80" t="s">
        <v>327</v>
      </c>
      <c r="C259" s="81"/>
      <c r="D259" s="117">
        <f>+D260+D262+D265</f>
        <v>155000000</v>
      </c>
      <c r="E259" s="162">
        <f t="shared" si="3"/>
        <v>5.6134372219160248E-4</v>
      </c>
    </row>
    <row r="260" spans="1:5" hidden="1" x14ac:dyDescent="0.25">
      <c r="A260" s="90" t="s">
        <v>4</v>
      </c>
      <c r="B260" s="96" t="s">
        <v>328</v>
      </c>
      <c r="C260" s="97"/>
      <c r="D260" s="118">
        <f>+D261</f>
        <v>40000000</v>
      </c>
      <c r="E260" s="162">
        <f t="shared" ref="E260:E323" si="4">+D260/$D$2</f>
        <v>1.4486289604944582E-4</v>
      </c>
    </row>
    <row r="261" spans="1:5" ht="30" hidden="1" x14ac:dyDescent="0.25">
      <c r="A261" s="25" t="s">
        <v>6</v>
      </c>
      <c r="B261" s="64" t="s">
        <v>329</v>
      </c>
      <c r="C261" s="31" t="s">
        <v>19</v>
      </c>
      <c r="D261" s="124">
        <v>40000000</v>
      </c>
      <c r="E261" s="53">
        <f t="shared" si="4"/>
        <v>1.4486289604944582E-4</v>
      </c>
    </row>
    <row r="262" spans="1:5" hidden="1" x14ac:dyDescent="0.25">
      <c r="A262" s="90" t="s">
        <v>4</v>
      </c>
      <c r="B262" s="96" t="s">
        <v>331</v>
      </c>
      <c r="C262" s="97"/>
      <c r="D262" s="118">
        <f>SUM(D263:D264)</f>
        <v>75000000</v>
      </c>
      <c r="E262" s="162">
        <f t="shared" si="4"/>
        <v>2.716179300927109E-4</v>
      </c>
    </row>
    <row r="263" spans="1:5" ht="45" hidden="1" x14ac:dyDescent="0.25">
      <c r="A263" s="25" t="s">
        <v>6</v>
      </c>
      <c r="B263" s="64" t="s">
        <v>330</v>
      </c>
      <c r="C263" s="31" t="s">
        <v>19</v>
      </c>
      <c r="D263" s="124">
        <v>40000000</v>
      </c>
      <c r="E263" s="53">
        <f t="shared" si="4"/>
        <v>1.4486289604944582E-4</v>
      </c>
    </row>
    <row r="264" spans="1:5" ht="30" hidden="1" x14ac:dyDescent="0.25">
      <c r="A264" s="25" t="s">
        <v>6</v>
      </c>
      <c r="B264" s="60" t="s">
        <v>332</v>
      </c>
      <c r="C264" s="31" t="s">
        <v>19</v>
      </c>
      <c r="D264" s="124">
        <v>35000000</v>
      </c>
      <c r="E264" s="53">
        <f t="shared" si="4"/>
        <v>1.2675503404326508E-4</v>
      </c>
    </row>
    <row r="265" spans="1:5" hidden="1" x14ac:dyDescent="0.25">
      <c r="A265" s="90" t="s">
        <v>4</v>
      </c>
      <c r="B265" s="100" t="s">
        <v>333</v>
      </c>
      <c r="C265" s="97"/>
      <c r="D265" s="118">
        <f>+D266</f>
        <v>40000000</v>
      </c>
      <c r="E265" s="162">
        <f t="shared" si="4"/>
        <v>1.4486289604944582E-4</v>
      </c>
    </row>
    <row r="266" spans="1:5" ht="30" hidden="1" x14ac:dyDescent="0.25">
      <c r="A266" s="25" t="s">
        <v>6</v>
      </c>
      <c r="B266" s="65" t="s">
        <v>334</v>
      </c>
      <c r="C266" s="31" t="s">
        <v>19</v>
      </c>
      <c r="D266" s="124">
        <v>40000000</v>
      </c>
      <c r="E266" s="53">
        <f t="shared" si="4"/>
        <v>1.4486289604944582E-4</v>
      </c>
    </row>
    <row r="267" spans="1:5" ht="15" customHeight="1" x14ac:dyDescent="0.25">
      <c r="A267" s="54" t="s">
        <v>2</v>
      </c>
      <c r="B267" s="55" t="s">
        <v>335</v>
      </c>
      <c r="C267" s="56"/>
      <c r="D267" s="116">
        <f>+D268</f>
        <v>210000000</v>
      </c>
      <c r="E267" s="162">
        <f t="shared" si="4"/>
        <v>7.6053020425959051E-4</v>
      </c>
    </row>
    <row r="268" spans="1:5" ht="30" hidden="1" x14ac:dyDescent="0.25">
      <c r="A268" s="77" t="s">
        <v>7</v>
      </c>
      <c r="B268" s="80" t="s">
        <v>336</v>
      </c>
      <c r="C268" s="81"/>
      <c r="D268" s="117">
        <f>+D269+D271+D273+D276</f>
        <v>210000000</v>
      </c>
      <c r="E268" s="162">
        <f t="shared" si="4"/>
        <v>7.6053020425959051E-4</v>
      </c>
    </row>
    <row r="269" spans="1:5" ht="30" hidden="1" x14ac:dyDescent="0.25">
      <c r="A269" s="90" t="s">
        <v>4</v>
      </c>
      <c r="B269" s="101" t="s">
        <v>337</v>
      </c>
      <c r="C269" s="97"/>
      <c r="D269" s="118">
        <f>+D270</f>
        <v>10000000</v>
      </c>
      <c r="E269" s="162">
        <f t="shared" si="4"/>
        <v>3.6215724012361455E-5</v>
      </c>
    </row>
    <row r="270" spans="1:5" ht="30" hidden="1" x14ac:dyDescent="0.25">
      <c r="A270" s="25" t="s">
        <v>6</v>
      </c>
      <c r="B270" s="66" t="s">
        <v>338</v>
      </c>
      <c r="C270" s="31" t="s">
        <v>19</v>
      </c>
      <c r="D270" s="124">
        <v>10000000</v>
      </c>
      <c r="E270" s="53">
        <f t="shared" si="4"/>
        <v>3.6215724012361455E-5</v>
      </c>
    </row>
    <row r="271" spans="1:5" ht="30" hidden="1" x14ac:dyDescent="0.25">
      <c r="A271" s="90" t="s">
        <v>4</v>
      </c>
      <c r="B271" s="100" t="s">
        <v>339</v>
      </c>
      <c r="C271" s="97"/>
      <c r="D271" s="118">
        <f>+D272</f>
        <v>25000000</v>
      </c>
      <c r="E271" s="162">
        <f t="shared" si="4"/>
        <v>9.0539310030903627E-5</v>
      </c>
    </row>
    <row r="272" spans="1:5" ht="45" hidden="1" x14ac:dyDescent="0.25">
      <c r="A272" s="25" t="s">
        <v>6</v>
      </c>
      <c r="B272" s="66" t="s">
        <v>340</v>
      </c>
      <c r="C272" s="31" t="s">
        <v>19</v>
      </c>
      <c r="D272" s="124">
        <v>25000000</v>
      </c>
      <c r="E272" s="53">
        <f t="shared" si="4"/>
        <v>9.0539310030903627E-5</v>
      </c>
    </row>
    <row r="273" spans="1:5" hidden="1" x14ac:dyDescent="0.25">
      <c r="A273" s="90" t="s">
        <v>4</v>
      </c>
      <c r="B273" s="96" t="s">
        <v>341</v>
      </c>
      <c r="C273" s="97"/>
      <c r="D273" s="118">
        <f>SUM(D274:D275)</f>
        <v>155000000</v>
      </c>
      <c r="E273" s="162">
        <f t="shared" si="4"/>
        <v>5.6134372219160248E-4</v>
      </c>
    </row>
    <row r="274" spans="1:5" ht="45" hidden="1" x14ac:dyDescent="0.25">
      <c r="A274" s="25" t="s">
        <v>6</v>
      </c>
      <c r="B274" s="66" t="s">
        <v>342</v>
      </c>
      <c r="C274" s="31" t="s">
        <v>19</v>
      </c>
      <c r="D274" s="124">
        <v>55000000</v>
      </c>
      <c r="E274" s="53">
        <f t="shared" si="4"/>
        <v>1.99186482067988E-4</v>
      </c>
    </row>
    <row r="275" spans="1:5" ht="45" hidden="1" x14ac:dyDescent="0.25">
      <c r="A275" s="25" t="s">
        <v>6</v>
      </c>
      <c r="B275" s="66" t="s">
        <v>343</v>
      </c>
      <c r="C275" s="31" t="s">
        <v>19</v>
      </c>
      <c r="D275" s="124">
        <v>100000000</v>
      </c>
      <c r="E275" s="53">
        <f t="shared" si="4"/>
        <v>3.6215724012361451E-4</v>
      </c>
    </row>
    <row r="276" spans="1:5" hidden="1" x14ac:dyDescent="0.25">
      <c r="A276" s="90" t="s">
        <v>4</v>
      </c>
      <c r="B276" s="101" t="s">
        <v>344</v>
      </c>
      <c r="C276" s="97"/>
      <c r="D276" s="118">
        <f>+D277</f>
        <v>20000000</v>
      </c>
      <c r="E276" s="162">
        <f t="shared" si="4"/>
        <v>7.243144802472291E-5</v>
      </c>
    </row>
    <row r="277" spans="1:5" ht="30" hidden="1" x14ac:dyDescent="0.25">
      <c r="A277" s="25" t="s">
        <v>6</v>
      </c>
      <c r="B277" s="66" t="s">
        <v>345</v>
      </c>
      <c r="C277" s="31" t="s">
        <v>19</v>
      </c>
      <c r="D277" s="124">
        <v>20000000</v>
      </c>
      <c r="E277" s="53">
        <f t="shared" si="4"/>
        <v>7.243144802472291E-5</v>
      </c>
    </row>
    <row r="278" spans="1:5" x14ac:dyDescent="0.25">
      <c r="A278" s="54" t="s">
        <v>2</v>
      </c>
      <c r="B278" s="55" t="s">
        <v>346</v>
      </c>
      <c r="C278" s="56"/>
      <c r="D278" s="116">
        <f>+D279+D282+D285+D288+D291+D294+D297+D300</f>
        <v>877175227</v>
      </c>
      <c r="E278" s="162">
        <f t="shared" si="4"/>
        <v>3.1767535931512508E-3</v>
      </c>
    </row>
    <row r="279" spans="1:5" hidden="1" x14ac:dyDescent="0.25">
      <c r="A279" s="77" t="s">
        <v>7</v>
      </c>
      <c r="B279" s="84" t="s">
        <v>347</v>
      </c>
      <c r="C279" s="81"/>
      <c r="D279" s="117">
        <f>+D280</f>
        <v>100000000</v>
      </c>
      <c r="E279" s="162">
        <f t="shared" si="4"/>
        <v>3.6215724012361451E-4</v>
      </c>
    </row>
    <row r="280" spans="1:5" hidden="1" x14ac:dyDescent="0.25">
      <c r="A280" s="90" t="s">
        <v>4</v>
      </c>
      <c r="B280" s="102" t="s">
        <v>348</v>
      </c>
      <c r="C280" s="97"/>
      <c r="D280" s="118">
        <f>+D281</f>
        <v>100000000</v>
      </c>
      <c r="E280" s="162">
        <f t="shared" si="4"/>
        <v>3.6215724012361451E-4</v>
      </c>
    </row>
    <row r="281" spans="1:5" ht="45" hidden="1" x14ac:dyDescent="0.25">
      <c r="A281" s="25" t="s">
        <v>6</v>
      </c>
      <c r="B281" s="67" t="s">
        <v>349</v>
      </c>
      <c r="C281" s="31" t="s">
        <v>19</v>
      </c>
      <c r="D281" s="125">
        <v>100000000</v>
      </c>
      <c r="E281" s="53">
        <f t="shared" si="4"/>
        <v>3.6215724012361451E-4</v>
      </c>
    </row>
    <row r="282" spans="1:5" hidden="1" x14ac:dyDescent="0.25">
      <c r="A282" s="77" t="s">
        <v>7</v>
      </c>
      <c r="B282" s="85" t="s">
        <v>350</v>
      </c>
      <c r="C282" s="81"/>
      <c r="D282" s="117">
        <f>+D283</f>
        <v>50000000</v>
      </c>
      <c r="E282" s="162">
        <f t="shared" si="4"/>
        <v>1.8107862006180725E-4</v>
      </c>
    </row>
    <row r="283" spans="1:5" hidden="1" x14ac:dyDescent="0.25">
      <c r="A283" s="90" t="s">
        <v>4</v>
      </c>
      <c r="B283" s="100" t="s">
        <v>351</v>
      </c>
      <c r="C283" s="97"/>
      <c r="D283" s="118">
        <f>+D284</f>
        <v>50000000</v>
      </c>
      <c r="E283" s="162">
        <f t="shared" si="4"/>
        <v>1.8107862006180725E-4</v>
      </c>
    </row>
    <row r="284" spans="1:5" ht="30" hidden="1" x14ac:dyDescent="0.25">
      <c r="A284" s="25" t="s">
        <v>6</v>
      </c>
      <c r="B284" s="68" t="s">
        <v>352</v>
      </c>
      <c r="C284" s="31" t="s">
        <v>19</v>
      </c>
      <c r="D284" s="125">
        <v>50000000</v>
      </c>
      <c r="E284" s="53">
        <f t="shared" si="4"/>
        <v>1.8107862006180725E-4</v>
      </c>
    </row>
    <row r="285" spans="1:5" hidden="1" x14ac:dyDescent="0.25">
      <c r="A285" s="77" t="s">
        <v>7</v>
      </c>
      <c r="B285" s="85" t="s">
        <v>353</v>
      </c>
      <c r="C285" s="81"/>
      <c r="D285" s="117">
        <f>+D286</f>
        <v>120000000</v>
      </c>
      <c r="E285" s="162">
        <f t="shared" si="4"/>
        <v>4.3458868814833743E-4</v>
      </c>
    </row>
    <row r="286" spans="1:5" hidden="1" x14ac:dyDescent="0.25">
      <c r="A286" s="90" t="s">
        <v>4</v>
      </c>
      <c r="B286" s="100" t="str">
        <f>B285</f>
        <v>ASISTENCIA TÉCNICA AGROPECUARIA</v>
      </c>
      <c r="C286" s="97"/>
      <c r="D286" s="118">
        <f>+D287</f>
        <v>120000000</v>
      </c>
      <c r="E286" s="162">
        <f t="shared" si="4"/>
        <v>4.3458868814833743E-4</v>
      </c>
    </row>
    <row r="287" spans="1:5" ht="30" hidden="1" x14ac:dyDescent="0.25">
      <c r="A287" s="25" t="s">
        <v>6</v>
      </c>
      <c r="B287" s="67" t="s">
        <v>354</v>
      </c>
      <c r="C287" s="31" t="s">
        <v>19</v>
      </c>
      <c r="D287" s="125">
        <v>120000000</v>
      </c>
      <c r="E287" s="53">
        <f t="shared" si="4"/>
        <v>4.3458868814833743E-4</v>
      </c>
    </row>
    <row r="288" spans="1:5" hidden="1" x14ac:dyDescent="0.25">
      <c r="A288" s="77" t="s">
        <v>7</v>
      </c>
      <c r="B288" s="86" t="s">
        <v>355</v>
      </c>
      <c r="C288" s="81"/>
      <c r="D288" s="117">
        <f>+D289</f>
        <v>60839441</v>
      </c>
      <c r="E288" s="162">
        <f t="shared" si="4"/>
        <v>2.203344404322348E-4</v>
      </c>
    </row>
    <row r="289" spans="1:5" hidden="1" x14ac:dyDescent="0.25">
      <c r="A289" s="90" t="s">
        <v>4</v>
      </c>
      <c r="B289" s="100" t="s">
        <v>356</v>
      </c>
      <c r="C289" s="97"/>
      <c r="D289" s="118">
        <f>+D290</f>
        <v>60839441</v>
      </c>
      <c r="E289" s="162">
        <f t="shared" si="4"/>
        <v>2.203344404322348E-4</v>
      </c>
    </row>
    <row r="290" spans="1:5" ht="30" hidden="1" x14ac:dyDescent="0.25">
      <c r="A290" s="25" t="s">
        <v>6</v>
      </c>
      <c r="B290" s="66" t="s">
        <v>357</v>
      </c>
      <c r="C290" s="31" t="s">
        <v>19</v>
      </c>
      <c r="D290" s="125">
        <v>60839441</v>
      </c>
      <c r="E290" s="53">
        <f t="shared" si="4"/>
        <v>2.203344404322348E-4</v>
      </c>
    </row>
    <row r="291" spans="1:5" hidden="1" x14ac:dyDescent="0.25">
      <c r="A291" s="77" t="s">
        <v>7</v>
      </c>
      <c r="B291" s="87" t="s">
        <v>358</v>
      </c>
      <c r="C291" s="81"/>
      <c r="D291" s="117">
        <f>+D292</f>
        <v>100000000</v>
      </c>
      <c r="E291" s="162">
        <f t="shared" si="4"/>
        <v>3.6215724012361451E-4</v>
      </c>
    </row>
    <row r="292" spans="1:5" hidden="1" x14ac:dyDescent="0.25">
      <c r="A292" s="90" t="s">
        <v>4</v>
      </c>
      <c r="B292" s="100" t="s">
        <v>359</v>
      </c>
      <c r="C292" s="97"/>
      <c r="D292" s="118">
        <f>+D293</f>
        <v>100000000</v>
      </c>
      <c r="E292" s="162">
        <f t="shared" si="4"/>
        <v>3.6215724012361451E-4</v>
      </c>
    </row>
    <row r="293" spans="1:5" ht="30" hidden="1" x14ac:dyDescent="0.25">
      <c r="A293" s="25" t="s">
        <v>6</v>
      </c>
      <c r="B293" s="66" t="s">
        <v>360</v>
      </c>
      <c r="C293" s="31" t="s">
        <v>19</v>
      </c>
      <c r="D293" s="125">
        <v>100000000</v>
      </c>
      <c r="E293" s="53">
        <f t="shared" si="4"/>
        <v>3.6215724012361451E-4</v>
      </c>
    </row>
    <row r="294" spans="1:5" hidden="1" x14ac:dyDescent="0.25">
      <c r="A294" s="77" t="s">
        <v>7</v>
      </c>
      <c r="B294" s="88" t="s">
        <v>364</v>
      </c>
      <c r="C294" s="81"/>
      <c r="D294" s="117">
        <f>+D295</f>
        <v>50000000</v>
      </c>
      <c r="E294" s="162">
        <f t="shared" si="4"/>
        <v>1.8107862006180725E-4</v>
      </c>
    </row>
    <row r="295" spans="1:5" hidden="1" x14ac:dyDescent="0.25">
      <c r="A295" s="90" t="s">
        <v>4</v>
      </c>
      <c r="B295" s="101" t="s">
        <v>365</v>
      </c>
      <c r="C295" s="97"/>
      <c r="D295" s="118">
        <f>+D296</f>
        <v>50000000</v>
      </c>
      <c r="E295" s="162">
        <f t="shared" si="4"/>
        <v>1.8107862006180725E-4</v>
      </c>
    </row>
    <row r="296" spans="1:5" ht="60" hidden="1" x14ac:dyDescent="0.25">
      <c r="A296" s="25" t="s">
        <v>6</v>
      </c>
      <c r="B296" s="68" t="s">
        <v>366</v>
      </c>
      <c r="C296" s="31" t="s">
        <v>19</v>
      </c>
      <c r="D296" s="125">
        <v>50000000</v>
      </c>
      <c r="E296" s="53">
        <f t="shared" si="4"/>
        <v>1.8107862006180725E-4</v>
      </c>
    </row>
    <row r="297" spans="1:5" hidden="1" x14ac:dyDescent="0.25">
      <c r="A297" s="77" t="s">
        <v>7</v>
      </c>
      <c r="B297" s="89" t="s">
        <v>319</v>
      </c>
      <c r="C297" s="81"/>
      <c r="D297" s="117">
        <f>+D298</f>
        <v>346316634</v>
      </c>
      <c r="E297" s="162">
        <f t="shared" si="4"/>
        <v>1.2542107637833993E-3</v>
      </c>
    </row>
    <row r="298" spans="1:5" hidden="1" x14ac:dyDescent="0.25">
      <c r="A298" s="90" t="s">
        <v>4</v>
      </c>
      <c r="B298" s="100" t="s">
        <v>367</v>
      </c>
      <c r="C298" s="97"/>
      <c r="D298" s="118">
        <f>+D299</f>
        <v>346316634</v>
      </c>
      <c r="E298" s="162">
        <f t="shared" si="4"/>
        <v>1.2542107637833993E-3</v>
      </c>
    </row>
    <row r="299" spans="1:5" ht="30" hidden="1" x14ac:dyDescent="0.25">
      <c r="A299" s="25" t="s">
        <v>6</v>
      </c>
      <c r="B299" s="66" t="s">
        <v>368</v>
      </c>
      <c r="C299" s="61" t="s">
        <v>372</v>
      </c>
      <c r="D299" s="125">
        <v>346316634</v>
      </c>
      <c r="E299" s="53">
        <f t="shared" si="4"/>
        <v>1.2542107637833993E-3</v>
      </c>
    </row>
    <row r="300" spans="1:5" hidden="1" x14ac:dyDescent="0.25">
      <c r="A300" s="77" t="s">
        <v>7</v>
      </c>
      <c r="B300" s="80" t="s">
        <v>361</v>
      </c>
      <c r="C300" s="81"/>
      <c r="D300" s="117">
        <f>+D301+D303</f>
        <v>50019152</v>
      </c>
      <c r="E300" s="162">
        <f t="shared" si="4"/>
        <v>1.8114798041643575E-4</v>
      </c>
    </row>
    <row r="301" spans="1:5" ht="30" hidden="1" x14ac:dyDescent="0.25">
      <c r="A301" s="90" t="s">
        <v>4</v>
      </c>
      <c r="B301" s="100" t="s">
        <v>362</v>
      </c>
      <c r="C301" s="97"/>
      <c r="D301" s="118">
        <f>+D302</f>
        <v>40000000</v>
      </c>
      <c r="E301" s="162">
        <f t="shared" si="4"/>
        <v>1.4486289604944582E-4</v>
      </c>
    </row>
    <row r="302" spans="1:5" ht="30" hidden="1" x14ac:dyDescent="0.25">
      <c r="A302" s="25" t="s">
        <v>6</v>
      </c>
      <c r="B302" s="66" t="s">
        <v>363</v>
      </c>
      <c r="C302" s="31" t="s">
        <v>19</v>
      </c>
      <c r="D302" s="125">
        <v>40000000</v>
      </c>
      <c r="E302" s="53">
        <f t="shared" si="4"/>
        <v>1.4486289604944582E-4</v>
      </c>
    </row>
    <row r="303" spans="1:5" hidden="1" x14ac:dyDescent="0.25">
      <c r="A303" s="90" t="s">
        <v>4</v>
      </c>
      <c r="B303" s="101" t="s">
        <v>369</v>
      </c>
      <c r="C303" s="97"/>
      <c r="D303" s="118">
        <f>+D304</f>
        <v>10019152</v>
      </c>
      <c r="E303" s="162">
        <f t="shared" si="4"/>
        <v>3.6285084366989925E-5</v>
      </c>
    </row>
    <row r="304" spans="1:5" ht="30" hidden="1" x14ac:dyDescent="0.25">
      <c r="A304" s="25" t="s">
        <v>6</v>
      </c>
      <c r="B304" s="68" t="s">
        <v>370</v>
      </c>
      <c r="C304" s="61" t="s">
        <v>19</v>
      </c>
      <c r="D304" s="125">
        <v>10019152</v>
      </c>
      <c r="E304" s="53">
        <f t="shared" si="4"/>
        <v>3.6285084366989925E-5</v>
      </c>
    </row>
    <row r="305" spans="1:6" hidden="1" x14ac:dyDescent="0.25">
      <c r="A305" s="127" t="s">
        <v>0</v>
      </c>
      <c r="B305" s="70" t="s">
        <v>373</v>
      </c>
      <c r="C305" s="71"/>
      <c r="D305" s="128">
        <f>+D306+D310</f>
        <v>701013680</v>
      </c>
      <c r="E305" s="162">
        <f t="shared" si="4"/>
        <v>2.5387717963769869E-3</v>
      </c>
    </row>
    <row r="306" spans="1:6" x14ac:dyDescent="0.25">
      <c r="A306" s="54" t="s">
        <v>2</v>
      </c>
      <c r="B306" s="55" t="s">
        <v>241</v>
      </c>
      <c r="C306" s="56"/>
      <c r="D306" s="116">
        <f>+D307</f>
        <v>413382947</v>
      </c>
      <c r="E306" s="162">
        <f t="shared" si="4"/>
        <v>1.4970962719968641E-3</v>
      </c>
    </row>
    <row r="307" spans="1:6" hidden="1" x14ac:dyDescent="0.25">
      <c r="A307" s="77" t="s">
        <v>7</v>
      </c>
      <c r="B307" s="80" t="s">
        <v>242</v>
      </c>
      <c r="C307" s="81"/>
      <c r="D307" s="117">
        <f>+D308</f>
        <v>413382947</v>
      </c>
      <c r="E307" s="162">
        <f t="shared" si="4"/>
        <v>1.4970962719968641E-3</v>
      </c>
    </row>
    <row r="308" spans="1:6" ht="30" hidden="1" x14ac:dyDescent="0.25">
      <c r="A308" s="90" t="s">
        <v>4</v>
      </c>
      <c r="B308" s="96" t="s">
        <v>374</v>
      </c>
      <c r="C308" s="97"/>
      <c r="D308" s="118">
        <f>SUM(D309)</f>
        <v>413382947</v>
      </c>
      <c r="E308" s="162">
        <f t="shared" si="4"/>
        <v>1.4970962719968641E-3</v>
      </c>
    </row>
    <row r="309" spans="1:6" ht="45" hidden="1" customHeight="1" x14ac:dyDescent="0.25">
      <c r="A309" s="1" t="s">
        <v>6</v>
      </c>
      <c r="B309" s="41" t="s">
        <v>243</v>
      </c>
      <c r="C309" s="12" t="s">
        <v>244</v>
      </c>
      <c r="D309" s="51">
        <v>413382947</v>
      </c>
      <c r="E309" s="53">
        <f t="shared" si="4"/>
        <v>1.4970962719968641E-3</v>
      </c>
      <c r="F309" s="3">
        <f>SUM(D309:E309)</f>
        <v>413382947.00149709</v>
      </c>
    </row>
    <row r="310" spans="1:6" x14ac:dyDescent="0.25">
      <c r="A310" s="54" t="s">
        <v>2</v>
      </c>
      <c r="B310" s="55" t="s">
        <v>239</v>
      </c>
      <c r="C310" s="56"/>
      <c r="D310" s="116">
        <f>+D311</f>
        <v>287630733</v>
      </c>
      <c r="E310" s="162">
        <f t="shared" si="4"/>
        <v>1.0416755243801226E-3</v>
      </c>
    </row>
    <row r="311" spans="1:6" hidden="1" x14ac:dyDescent="0.25">
      <c r="A311" s="77" t="s">
        <v>7</v>
      </c>
      <c r="B311" s="80" t="s">
        <v>240</v>
      </c>
      <c r="C311" s="81"/>
      <c r="D311" s="117">
        <f>+D312+D316</f>
        <v>287630733</v>
      </c>
      <c r="E311" s="162">
        <f t="shared" si="4"/>
        <v>1.0416755243801226E-3</v>
      </c>
    </row>
    <row r="312" spans="1:6" hidden="1" x14ac:dyDescent="0.25">
      <c r="A312" s="90" t="s">
        <v>4</v>
      </c>
      <c r="B312" s="96" t="s">
        <v>245</v>
      </c>
      <c r="C312" s="97"/>
      <c r="D312" s="118">
        <f>SUM(D313:D315)</f>
        <v>136135000</v>
      </c>
      <c r="E312" s="162">
        <f t="shared" si="4"/>
        <v>4.930227588422826E-4</v>
      </c>
    </row>
    <row r="313" spans="1:6" ht="30" hidden="1" customHeight="1" x14ac:dyDescent="0.25">
      <c r="A313" s="35" t="s">
        <v>6</v>
      </c>
      <c r="B313" s="41" t="s">
        <v>246</v>
      </c>
      <c r="C313" s="31" t="s">
        <v>249</v>
      </c>
      <c r="D313" s="51">
        <v>30000000</v>
      </c>
      <c r="E313" s="53">
        <f t="shared" si="4"/>
        <v>1.0864717203708436E-4</v>
      </c>
    </row>
    <row r="314" spans="1:6" ht="30" hidden="1" customHeight="1" x14ac:dyDescent="0.25">
      <c r="A314" s="26"/>
      <c r="B314" s="41" t="s">
        <v>247</v>
      </c>
      <c r="C314" s="31" t="s">
        <v>249</v>
      </c>
      <c r="D314" s="51">
        <v>86135000</v>
      </c>
      <c r="E314" s="53">
        <f t="shared" si="4"/>
        <v>3.1194413878047537E-4</v>
      </c>
    </row>
    <row r="315" spans="1:6" ht="30" hidden="1" customHeight="1" x14ac:dyDescent="0.25">
      <c r="A315" s="26"/>
      <c r="B315" s="41" t="s">
        <v>248</v>
      </c>
      <c r="C315" s="31" t="s">
        <v>249</v>
      </c>
      <c r="D315" s="51">
        <v>20000000</v>
      </c>
      <c r="E315" s="53">
        <f t="shared" si="4"/>
        <v>7.243144802472291E-5</v>
      </c>
    </row>
    <row r="316" spans="1:6" ht="30" hidden="1" customHeight="1" x14ac:dyDescent="0.25">
      <c r="A316" s="90" t="s">
        <v>4</v>
      </c>
      <c r="B316" s="96" t="s">
        <v>250</v>
      </c>
      <c r="C316" s="97"/>
      <c r="D316" s="118">
        <f>SUM(D317:D319)</f>
        <v>151495733</v>
      </c>
      <c r="E316" s="162">
        <f t="shared" si="4"/>
        <v>5.4865276553783988E-4</v>
      </c>
    </row>
    <row r="317" spans="1:6" ht="30" hidden="1" customHeight="1" x14ac:dyDescent="0.25">
      <c r="A317" s="24" t="s">
        <v>6</v>
      </c>
      <c r="B317" s="41" t="s">
        <v>251</v>
      </c>
      <c r="C317" s="12" t="s">
        <v>254</v>
      </c>
      <c r="D317" s="51">
        <v>96495733</v>
      </c>
      <c r="E317" s="53">
        <f t="shared" si="4"/>
        <v>3.4946628346985197E-4</v>
      </c>
    </row>
    <row r="318" spans="1:6" ht="30" hidden="1" customHeight="1" x14ac:dyDescent="0.25">
      <c r="A318" s="24"/>
      <c r="B318" s="41" t="s">
        <v>252</v>
      </c>
      <c r="C318" s="12" t="s">
        <v>249</v>
      </c>
      <c r="D318" s="51">
        <v>20000000</v>
      </c>
      <c r="E318" s="53">
        <f t="shared" si="4"/>
        <v>7.243144802472291E-5</v>
      </c>
    </row>
    <row r="319" spans="1:6" ht="30" hidden="1" customHeight="1" x14ac:dyDescent="0.25">
      <c r="A319" s="24"/>
      <c r="B319" s="41" t="s">
        <v>253</v>
      </c>
      <c r="C319" s="12" t="s">
        <v>255</v>
      </c>
      <c r="D319" s="51">
        <v>35000000</v>
      </c>
      <c r="E319" s="53">
        <f t="shared" si="4"/>
        <v>1.2675503404326508E-4</v>
      </c>
      <c r="F319" s="3">
        <f>SUM(D313:D319)</f>
        <v>439126466</v>
      </c>
    </row>
    <row r="320" spans="1:6" hidden="1" x14ac:dyDescent="0.25">
      <c r="A320" s="127" t="s">
        <v>0</v>
      </c>
      <c r="B320" s="70" t="s">
        <v>256</v>
      </c>
      <c r="C320" s="71"/>
      <c r="D320" s="128">
        <f>+D321+D345+D360+D364</f>
        <v>7807248055.1000004</v>
      </c>
      <c r="E320" s="162">
        <f t="shared" si="4"/>
        <v>2.8274514085954734E-2</v>
      </c>
    </row>
    <row r="321" spans="1:5" x14ac:dyDescent="0.25">
      <c r="A321" s="54" t="s">
        <v>2</v>
      </c>
      <c r="B321" s="55" t="s">
        <v>257</v>
      </c>
      <c r="C321" s="56"/>
      <c r="D321" s="116">
        <f>+D322+D330+D333+D339+D342</f>
        <v>2188659940</v>
      </c>
      <c r="E321" s="162">
        <f t="shared" si="4"/>
        <v>7.9263904343951572E-3</v>
      </c>
    </row>
    <row r="322" spans="1:5" ht="30" hidden="1" customHeight="1" x14ac:dyDescent="0.25">
      <c r="A322" s="77" t="s">
        <v>7</v>
      </c>
      <c r="B322" s="80" t="s">
        <v>258</v>
      </c>
      <c r="C322" s="81"/>
      <c r="D322" s="117">
        <f>+D323+D327</f>
        <v>1397664654</v>
      </c>
      <c r="E322" s="162">
        <f t="shared" si="4"/>
        <v>5.0617437371096663E-3</v>
      </c>
    </row>
    <row r="323" spans="1:5" ht="30" hidden="1" customHeight="1" x14ac:dyDescent="0.25">
      <c r="A323" s="90" t="s">
        <v>4</v>
      </c>
      <c r="B323" s="96" t="s">
        <v>259</v>
      </c>
      <c r="C323" s="97"/>
      <c r="D323" s="118">
        <f>SUM(D324:D326)</f>
        <v>1297664654</v>
      </c>
      <c r="E323" s="162">
        <f t="shared" si="4"/>
        <v>4.6995864969860517E-3</v>
      </c>
    </row>
    <row r="324" spans="1:5" ht="21" hidden="1" customHeight="1" x14ac:dyDescent="0.25">
      <c r="A324" s="18" t="s">
        <v>6</v>
      </c>
      <c r="B324" s="45" t="s">
        <v>260</v>
      </c>
      <c r="C324" s="31" t="s">
        <v>261</v>
      </c>
      <c r="D324" s="51">
        <v>373832327</v>
      </c>
      <c r="E324" s="53">
        <f t="shared" ref="E324:E374" si="5">+D324/$D$2</f>
        <v>1.3538608381530859E-3</v>
      </c>
    </row>
    <row r="325" spans="1:5" ht="21.75" hidden="1" customHeight="1" x14ac:dyDescent="0.25">
      <c r="A325" s="21"/>
      <c r="B325" s="45"/>
      <c r="C325" s="12" t="s">
        <v>262</v>
      </c>
      <c r="D325" s="51">
        <v>23832327</v>
      </c>
      <c r="E325" s="53">
        <f t="shared" si="5"/>
        <v>8.6310497720435022E-5</v>
      </c>
    </row>
    <row r="326" spans="1:5" hidden="1" x14ac:dyDescent="0.25">
      <c r="A326" s="17"/>
      <c r="B326" s="41" t="s">
        <v>263</v>
      </c>
      <c r="C326" s="31" t="s">
        <v>261</v>
      </c>
      <c r="D326" s="51">
        <v>900000000</v>
      </c>
      <c r="E326" s="53">
        <f t="shared" si="5"/>
        <v>3.2594151611125308E-3</v>
      </c>
    </row>
    <row r="327" spans="1:5" ht="30" hidden="1" customHeight="1" x14ac:dyDescent="0.25">
      <c r="A327" s="95" t="s">
        <v>4</v>
      </c>
      <c r="B327" s="96" t="s">
        <v>264</v>
      </c>
      <c r="C327" s="97"/>
      <c r="D327" s="118">
        <f>SUM(D328:D329)</f>
        <v>100000000</v>
      </c>
      <c r="E327" s="162">
        <f t="shared" si="5"/>
        <v>3.6215724012361451E-4</v>
      </c>
    </row>
    <row r="328" spans="1:5" hidden="1" x14ac:dyDescent="0.25">
      <c r="A328" s="18" t="s">
        <v>6</v>
      </c>
      <c r="B328" s="41" t="s">
        <v>265</v>
      </c>
      <c r="C328" s="29" t="s">
        <v>261</v>
      </c>
      <c r="D328" s="51">
        <v>50000000</v>
      </c>
      <c r="E328" s="53">
        <f t="shared" si="5"/>
        <v>1.8107862006180725E-4</v>
      </c>
    </row>
    <row r="329" spans="1:5" hidden="1" x14ac:dyDescent="0.25">
      <c r="A329" s="17"/>
      <c r="B329" s="41" t="s">
        <v>266</v>
      </c>
      <c r="C329" s="29" t="s">
        <v>261</v>
      </c>
      <c r="D329" s="51">
        <v>50000000</v>
      </c>
      <c r="E329" s="53">
        <f t="shared" si="5"/>
        <v>1.8107862006180725E-4</v>
      </c>
    </row>
    <row r="330" spans="1:5" hidden="1" x14ac:dyDescent="0.25">
      <c r="A330" s="77" t="s">
        <v>7</v>
      </c>
      <c r="B330" s="80" t="s">
        <v>267</v>
      </c>
      <c r="C330" s="81"/>
      <c r="D330" s="117">
        <f>+D331</f>
        <v>490155845</v>
      </c>
      <c r="E330" s="162">
        <f t="shared" si="5"/>
        <v>1.7751348805565819E-3</v>
      </c>
    </row>
    <row r="331" spans="1:5" hidden="1" x14ac:dyDescent="0.25">
      <c r="A331" s="90" t="s">
        <v>4</v>
      </c>
      <c r="B331" s="96" t="s">
        <v>267</v>
      </c>
      <c r="C331" s="97"/>
      <c r="D331" s="118">
        <f>+D332</f>
        <v>490155845</v>
      </c>
      <c r="E331" s="162">
        <f t="shared" si="5"/>
        <v>1.7751348805565819E-3</v>
      </c>
    </row>
    <row r="332" spans="1:5" hidden="1" x14ac:dyDescent="0.25">
      <c r="A332" s="1" t="s">
        <v>6</v>
      </c>
      <c r="B332" s="41" t="s">
        <v>268</v>
      </c>
      <c r="C332" s="31" t="s">
        <v>261</v>
      </c>
      <c r="D332" s="51">
        <v>490155845</v>
      </c>
      <c r="E332" s="53">
        <f t="shared" si="5"/>
        <v>1.7751348805565819E-3</v>
      </c>
    </row>
    <row r="333" spans="1:5" ht="30" hidden="1" customHeight="1" x14ac:dyDescent="0.25">
      <c r="A333" s="77" t="s">
        <v>7</v>
      </c>
      <c r="B333" s="80" t="s">
        <v>269</v>
      </c>
      <c r="C333" s="81"/>
      <c r="D333" s="117">
        <f>+D334+D336</f>
        <v>100839441</v>
      </c>
      <c r="E333" s="162">
        <f t="shared" si="5"/>
        <v>3.6519733648168062E-4</v>
      </c>
    </row>
    <row r="334" spans="1:5" hidden="1" x14ac:dyDescent="0.25">
      <c r="A334" s="90" t="s">
        <v>4</v>
      </c>
      <c r="B334" s="96" t="s">
        <v>270</v>
      </c>
      <c r="C334" s="97"/>
      <c r="D334" s="118">
        <f>SUM(D335)</f>
        <v>30000000</v>
      </c>
      <c r="E334" s="162">
        <f t="shared" si="5"/>
        <v>1.0864717203708436E-4</v>
      </c>
    </row>
    <row r="335" spans="1:5" hidden="1" x14ac:dyDescent="0.25">
      <c r="A335" s="25" t="s">
        <v>6</v>
      </c>
      <c r="B335" s="41" t="s">
        <v>271</v>
      </c>
      <c r="C335" s="31" t="s">
        <v>261</v>
      </c>
      <c r="D335" s="51">
        <v>30000000</v>
      </c>
      <c r="E335" s="53">
        <f t="shared" si="5"/>
        <v>1.0864717203708436E-4</v>
      </c>
    </row>
    <row r="336" spans="1:5" hidden="1" x14ac:dyDescent="0.25">
      <c r="A336" s="90" t="s">
        <v>4</v>
      </c>
      <c r="B336" s="96" t="s">
        <v>272</v>
      </c>
      <c r="C336" s="97"/>
      <c r="D336" s="118">
        <f>SUM(D337:D338)</f>
        <v>70839441</v>
      </c>
      <c r="E336" s="162">
        <f t="shared" si="5"/>
        <v>2.5655016444459626E-4</v>
      </c>
    </row>
    <row r="337" spans="1:6" hidden="1" x14ac:dyDescent="0.25">
      <c r="A337" s="18" t="s">
        <v>6</v>
      </c>
      <c r="B337" s="45" t="s">
        <v>273</v>
      </c>
      <c r="C337" s="31" t="s">
        <v>19</v>
      </c>
      <c r="D337" s="51">
        <v>50839441</v>
      </c>
      <c r="E337" s="53">
        <f t="shared" si="5"/>
        <v>1.8411871641987334E-4</v>
      </c>
    </row>
    <row r="338" spans="1:6" hidden="1" x14ac:dyDescent="0.25">
      <c r="A338" s="17"/>
      <c r="B338" s="45"/>
      <c r="C338" s="31" t="s">
        <v>261</v>
      </c>
      <c r="D338" s="51">
        <v>20000000</v>
      </c>
      <c r="E338" s="53">
        <f t="shared" si="5"/>
        <v>7.243144802472291E-5</v>
      </c>
    </row>
    <row r="339" spans="1:6" ht="30" hidden="1" customHeight="1" x14ac:dyDescent="0.25">
      <c r="A339" s="77" t="s">
        <v>7</v>
      </c>
      <c r="B339" s="80" t="s">
        <v>274</v>
      </c>
      <c r="C339" s="81"/>
      <c r="D339" s="117">
        <f>+D340</f>
        <v>100000000</v>
      </c>
      <c r="E339" s="162">
        <f t="shared" si="5"/>
        <v>3.6215724012361451E-4</v>
      </c>
    </row>
    <row r="340" spans="1:6" hidden="1" x14ac:dyDescent="0.25">
      <c r="A340" s="90" t="s">
        <v>4</v>
      </c>
      <c r="B340" s="96" t="s">
        <v>275</v>
      </c>
      <c r="C340" s="97"/>
      <c r="D340" s="118">
        <f>+D341</f>
        <v>100000000</v>
      </c>
      <c r="E340" s="162">
        <f t="shared" si="5"/>
        <v>3.6215724012361451E-4</v>
      </c>
    </row>
    <row r="341" spans="1:6" ht="30" hidden="1" customHeight="1" x14ac:dyDescent="0.25">
      <c r="A341" s="25" t="s">
        <v>6</v>
      </c>
      <c r="B341" s="41" t="s">
        <v>276</v>
      </c>
      <c r="C341" s="31" t="s">
        <v>19</v>
      </c>
      <c r="D341" s="51">
        <v>100000000</v>
      </c>
      <c r="E341" s="53">
        <f t="shared" si="5"/>
        <v>3.6215724012361451E-4</v>
      </c>
    </row>
    <row r="342" spans="1:6" hidden="1" x14ac:dyDescent="0.25">
      <c r="A342" s="77" t="s">
        <v>7</v>
      </c>
      <c r="B342" s="80" t="s">
        <v>277</v>
      </c>
      <c r="C342" s="81"/>
      <c r="D342" s="117">
        <f>+D343</f>
        <v>100000000</v>
      </c>
      <c r="E342" s="162">
        <f t="shared" si="5"/>
        <v>3.6215724012361451E-4</v>
      </c>
    </row>
    <row r="343" spans="1:6" hidden="1" x14ac:dyDescent="0.25">
      <c r="A343" s="90" t="s">
        <v>4</v>
      </c>
      <c r="B343" s="96" t="s">
        <v>277</v>
      </c>
      <c r="C343" s="97"/>
      <c r="D343" s="118">
        <f>+D344</f>
        <v>100000000</v>
      </c>
      <c r="E343" s="162">
        <f t="shared" si="5"/>
        <v>3.6215724012361451E-4</v>
      </c>
    </row>
    <row r="344" spans="1:6" hidden="1" x14ac:dyDescent="0.25">
      <c r="A344" s="25" t="s">
        <v>6</v>
      </c>
      <c r="B344" s="41" t="s">
        <v>278</v>
      </c>
      <c r="C344" s="31" t="s">
        <v>19</v>
      </c>
      <c r="D344" s="51">
        <v>100000000</v>
      </c>
      <c r="E344" s="53">
        <f t="shared" si="5"/>
        <v>3.6215724012361451E-4</v>
      </c>
      <c r="F344" s="3">
        <f>SUM(D324:D344)</f>
        <v>3870650512</v>
      </c>
    </row>
    <row r="345" spans="1:6" x14ac:dyDescent="0.25">
      <c r="A345" s="54" t="s">
        <v>2</v>
      </c>
      <c r="B345" s="55" t="s">
        <v>279</v>
      </c>
      <c r="C345" s="56"/>
      <c r="D345" s="116">
        <f>+D346+D351</f>
        <v>4151539631.5999999</v>
      </c>
      <c r="E345" s="162">
        <f t="shared" si="5"/>
        <v>1.5035101352440634E-2</v>
      </c>
    </row>
    <row r="346" spans="1:6" hidden="1" x14ac:dyDescent="0.25">
      <c r="A346" s="77" t="s">
        <v>7</v>
      </c>
      <c r="B346" s="80" t="s">
        <v>280</v>
      </c>
      <c r="C346" s="81"/>
      <c r="D346" s="117">
        <f>+D347</f>
        <v>263243191</v>
      </c>
      <c r="E346" s="162">
        <f t="shared" si="5"/>
        <v>9.5335427533893525E-4</v>
      </c>
    </row>
    <row r="347" spans="1:6" hidden="1" x14ac:dyDescent="0.25">
      <c r="A347" s="90" t="s">
        <v>4</v>
      </c>
      <c r="B347" s="96" t="s">
        <v>281</v>
      </c>
      <c r="C347" s="97"/>
      <c r="D347" s="118">
        <f>SUM(D348:D350)</f>
        <v>263243191</v>
      </c>
      <c r="E347" s="162">
        <f t="shared" si="5"/>
        <v>9.5335427533893525E-4</v>
      </c>
    </row>
    <row r="348" spans="1:6" hidden="1" x14ac:dyDescent="0.25">
      <c r="A348" s="16" t="s">
        <v>6</v>
      </c>
      <c r="B348" s="46" t="s">
        <v>282</v>
      </c>
      <c r="C348" s="31" t="s">
        <v>19</v>
      </c>
      <c r="D348" s="51">
        <v>89980848</v>
      </c>
      <c r="E348" s="53">
        <f t="shared" si="5"/>
        <v>3.2587215575662461E-4</v>
      </c>
    </row>
    <row r="349" spans="1:6" ht="30" hidden="1" x14ac:dyDescent="0.25">
      <c r="A349" s="27"/>
      <c r="B349" s="130"/>
      <c r="C349" s="31" t="s">
        <v>382</v>
      </c>
      <c r="D349" s="51">
        <v>10019152</v>
      </c>
      <c r="E349" s="53">
        <f t="shared" si="5"/>
        <v>3.6285084366989925E-5</v>
      </c>
    </row>
    <row r="350" spans="1:6" hidden="1" x14ac:dyDescent="0.25">
      <c r="A350" s="22"/>
      <c r="B350" s="47"/>
      <c r="C350" s="31" t="s">
        <v>292</v>
      </c>
      <c r="D350" s="51">
        <v>163243191</v>
      </c>
      <c r="E350" s="53">
        <f t="shared" si="5"/>
        <v>5.9119703521532069E-4</v>
      </c>
    </row>
    <row r="351" spans="1:6" hidden="1" x14ac:dyDescent="0.25">
      <c r="A351" s="77" t="s">
        <v>7</v>
      </c>
      <c r="B351" s="80" t="s">
        <v>283</v>
      </c>
      <c r="C351" s="81"/>
      <c r="D351" s="117">
        <f>+D352+D355</f>
        <v>3888296440.5999999</v>
      </c>
      <c r="E351" s="162">
        <f t="shared" si="5"/>
        <v>1.4081747077101699E-2</v>
      </c>
    </row>
    <row r="352" spans="1:6" hidden="1" x14ac:dyDescent="0.25">
      <c r="A352" s="90" t="s">
        <v>4</v>
      </c>
      <c r="B352" s="96" t="s">
        <v>284</v>
      </c>
      <c r="C352" s="97"/>
      <c r="D352" s="118">
        <f>SUM(D353:D354)</f>
        <v>2100000000</v>
      </c>
      <c r="E352" s="162">
        <f t="shared" si="5"/>
        <v>7.6053020425959047E-3</v>
      </c>
    </row>
    <row r="353" spans="1:6" hidden="1" x14ac:dyDescent="0.25">
      <c r="A353" s="8" t="s">
        <v>6</v>
      </c>
      <c r="B353" s="41" t="s">
        <v>285</v>
      </c>
      <c r="C353" s="12" t="s">
        <v>286</v>
      </c>
      <c r="D353" s="51">
        <v>1500000000</v>
      </c>
      <c r="E353" s="53">
        <f t="shared" si="5"/>
        <v>5.4323586018542175E-3</v>
      </c>
    </row>
    <row r="354" spans="1:6" hidden="1" x14ac:dyDescent="0.25">
      <c r="A354" s="19"/>
      <c r="B354" s="41" t="s">
        <v>287</v>
      </c>
      <c r="C354" s="12" t="s">
        <v>286</v>
      </c>
      <c r="D354" s="51">
        <v>600000000</v>
      </c>
      <c r="E354" s="53">
        <f t="shared" si="5"/>
        <v>2.1729434407416872E-3</v>
      </c>
    </row>
    <row r="355" spans="1:6" ht="30" hidden="1" customHeight="1" x14ac:dyDescent="0.25">
      <c r="A355" s="90" t="s">
        <v>4</v>
      </c>
      <c r="B355" s="96" t="s">
        <v>288</v>
      </c>
      <c r="C355" s="97"/>
      <c r="D355" s="118">
        <f>SUM(D356:D359)</f>
        <v>1788296440.5999999</v>
      </c>
      <c r="E355" s="162">
        <f t="shared" si="5"/>
        <v>6.4764450345057931E-3</v>
      </c>
    </row>
    <row r="356" spans="1:6" ht="30" hidden="1" customHeight="1" x14ac:dyDescent="0.25">
      <c r="A356" s="24" t="s">
        <v>6</v>
      </c>
      <c r="B356" s="45" t="s">
        <v>289</v>
      </c>
      <c r="C356" s="12" t="s">
        <v>286</v>
      </c>
      <c r="D356" s="51">
        <v>1000000000</v>
      </c>
      <c r="E356" s="53">
        <f t="shared" si="5"/>
        <v>3.6215724012361454E-3</v>
      </c>
    </row>
    <row r="357" spans="1:6" ht="30" hidden="1" customHeight="1" x14ac:dyDescent="0.25">
      <c r="A357" s="24"/>
      <c r="B357" s="45"/>
      <c r="C357" s="12" t="s">
        <v>290</v>
      </c>
      <c r="D357" s="51">
        <v>32648638.199999999</v>
      </c>
      <c r="E357" s="53">
        <f t="shared" si="5"/>
        <v>1.1823940704306413E-4</v>
      </c>
    </row>
    <row r="358" spans="1:6" ht="30" hidden="1" customHeight="1" x14ac:dyDescent="0.25">
      <c r="A358" s="24"/>
      <c r="B358" s="45"/>
      <c r="C358" s="39" t="s">
        <v>67</v>
      </c>
      <c r="D358" s="126">
        <v>2003830.4</v>
      </c>
      <c r="E358" s="53">
        <f t="shared" si="5"/>
        <v>7.257016873397985E-6</v>
      </c>
    </row>
    <row r="359" spans="1:6" hidden="1" x14ac:dyDescent="0.25">
      <c r="A359" s="24"/>
      <c r="B359" s="41" t="s">
        <v>291</v>
      </c>
      <c r="C359" s="12" t="s">
        <v>286</v>
      </c>
      <c r="D359" s="51">
        <v>753643972</v>
      </c>
      <c r="E359" s="53">
        <f t="shared" si="5"/>
        <v>2.7293762093531862E-3</v>
      </c>
      <c r="F359" s="3">
        <f>SUM(D348:D359)</f>
        <v>11928132512.800001</v>
      </c>
    </row>
    <row r="360" spans="1:6" x14ac:dyDescent="0.25">
      <c r="A360" s="54" t="s">
        <v>2</v>
      </c>
      <c r="B360" s="55" t="s">
        <v>293</v>
      </c>
      <c r="C360" s="56"/>
      <c r="D360" s="116">
        <f>+D361</f>
        <v>170000000</v>
      </c>
      <c r="E360" s="162">
        <f t="shared" si="5"/>
        <v>6.1566730821014466E-4</v>
      </c>
    </row>
    <row r="361" spans="1:6" hidden="1" x14ac:dyDescent="0.25">
      <c r="A361" s="77" t="s">
        <v>7</v>
      </c>
      <c r="B361" s="80" t="s">
        <v>294</v>
      </c>
      <c r="C361" s="81"/>
      <c r="D361" s="117">
        <f>+D362</f>
        <v>170000000</v>
      </c>
      <c r="E361" s="162">
        <f t="shared" si="5"/>
        <v>6.1566730821014466E-4</v>
      </c>
    </row>
    <row r="362" spans="1:6" hidden="1" x14ac:dyDescent="0.25">
      <c r="A362" s="90" t="s">
        <v>4</v>
      </c>
      <c r="B362" s="96" t="s">
        <v>295</v>
      </c>
      <c r="C362" s="97"/>
      <c r="D362" s="118">
        <f>+D363</f>
        <v>170000000</v>
      </c>
      <c r="E362" s="162">
        <f t="shared" si="5"/>
        <v>6.1566730821014466E-4</v>
      </c>
    </row>
    <row r="363" spans="1:6" ht="30" hidden="1" customHeight="1" x14ac:dyDescent="0.25">
      <c r="A363" s="1" t="s">
        <v>6</v>
      </c>
      <c r="B363" s="41" t="s">
        <v>296</v>
      </c>
      <c r="C363" s="31" t="s">
        <v>19</v>
      </c>
      <c r="D363" s="51">
        <v>170000000</v>
      </c>
      <c r="E363" s="53">
        <f t="shared" si="5"/>
        <v>6.1566730821014466E-4</v>
      </c>
      <c r="F363" s="3">
        <f>SUM(D363:E363)</f>
        <v>170000000.00061566</v>
      </c>
    </row>
    <row r="364" spans="1:6" x14ac:dyDescent="0.25">
      <c r="A364" s="54" t="s">
        <v>2</v>
      </c>
      <c r="B364" s="55" t="s">
        <v>297</v>
      </c>
      <c r="C364" s="56"/>
      <c r="D364" s="116">
        <f>+D365</f>
        <v>1297048483.5</v>
      </c>
      <c r="E364" s="162">
        <f t="shared" si="5"/>
        <v>4.6973549909087959E-3</v>
      </c>
    </row>
    <row r="365" spans="1:6" hidden="1" x14ac:dyDescent="0.25">
      <c r="A365" s="77" t="s">
        <v>7</v>
      </c>
      <c r="B365" s="80" t="s">
        <v>301</v>
      </c>
      <c r="C365" s="81"/>
      <c r="D365" s="117">
        <f>+D366+D368+D371+D373</f>
        <v>1297048483.5</v>
      </c>
      <c r="E365" s="162">
        <f t="shared" si="5"/>
        <v>4.6973549909087959E-3</v>
      </c>
    </row>
    <row r="366" spans="1:6" ht="30" hidden="1" customHeight="1" x14ac:dyDescent="0.25">
      <c r="A366" s="95" t="s">
        <v>4</v>
      </c>
      <c r="B366" s="96" t="s">
        <v>299</v>
      </c>
      <c r="C366" s="97"/>
      <c r="D366" s="118">
        <f>+D367</f>
        <v>581718592</v>
      </c>
      <c r="E366" s="162">
        <f t="shared" si="5"/>
        <v>2.1067359980731495E-3</v>
      </c>
    </row>
    <row r="367" spans="1:6" ht="30" hidden="1" customHeight="1" x14ac:dyDescent="0.25">
      <c r="A367" s="25" t="s">
        <v>6</v>
      </c>
      <c r="B367" s="41" t="s">
        <v>300</v>
      </c>
      <c r="C367" s="31" t="s">
        <v>40</v>
      </c>
      <c r="D367" s="51">
        <v>581718592</v>
      </c>
      <c r="E367" s="53">
        <f t="shared" si="5"/>
        <v>2.1067359980731495E-3</v>
      </c>
    </row>
    <row r="368" spans="1:6" hidden="1" x14ac:dyDescent="0.25">
      <c r="A368" s="95" t="s">
        <v>4</v>
      </c>
      <c r="B368" s="96" t="s">
        <v>302</v>
      </c>
      <c r="C368" s="97"/>
      <c r="D368" s="118">
        <f>+D369+D370</f>
        <v>86631171.5</v>
      </c>
      <c r="E368" s="162">
        <f t="shared" si="5"/>
        <v>3.1374105979115529E-4</v>
      </c>
    </row>
    <row r="369" spans="1:6" ht="30" hidden="1" customHeight="1" x14ac:dyDescent="0.25">
      <c r="A369" s="16" t="s">
        <v>6</v>
      </c>
      <c r="B369" s="45" t="s">
        <v>303</v>
      </c>
      <c r="C369" s="12" t="s">
        <v>304</v>
      </c>
      <c r="D369" s="51">
        <v>81621595.5</v>
      </c>
      <c r="E369" s="53">
        <f t="shared" si="5"/>
        <v>2.9559851760766034E-4</v>
      </c>
    </row>
    <row r="370" spans="1:6" ht="30" hidden="1" customHeight="1" x14ac:dyDescent="0.25">
      <c r="A370" s="22"/>
      <c r="B370" s="45"/>
      <c r="C370" s="12" t="s">
        <v>67</v>
      </c>
      <c r="D370" s="51">
        <v>5009576</v>
      </c>
      <c r="E370" s="53">
        <f t="shared" si="5"/>
        <v>1.8142542183494963E-5</v>
      </c>
    </row>
    <row r="371" spans="1:6" hidden="1" x14ac:dyDescent="0.25">
      <c r="A371" s="95" t="s">
        <v>4</v>
      </c>
      <c r="B371" s="96" t="s">
        <v>305</v>
      </c>
      <c r="C371" s="97"/>
      <c r="D371" s="118">
        <f>+D372</f>
        <v>608279000</v>
      </c>
      <c r="E371" s="162">
        <f t="shared" si="5"/>
        <v>2.2029264386515214E-3</v>
      </c>
    </row>
    <row r="372" spans="1:6" ht="45" hidden="1" customHeight="1" x14ac:dyDescent="0.25">
      <c r="A372" s="25" t="s">
        <v>6</v>
      </c>
      <c r="B372" s="41" t="s">
        <v>306</v>
      </c>
      <c r="C372" s="12" t="s">
        <v>298</v>
      </c>
      <c r="D372" s="51">
        <v>608279000</v>
      </c>
      <c r="E372" s="53">
        <f t="shared" si="5"/>
        <v>2.2029264386515214E-3</v>
      </c>
    </row>
    <row r="373" spans="1:6" hidden="1" x14ac:dyDescent="0.25">
      <c r="A373" s="95" t="s">
        <v>4</v>
      </c>
      <c r="B373" s="96" t="s">
        <v>307</v>
      </c>
      <c r="C373" s="97"/>
      <c r="D373" s="118">
        <f>+D374</f>
        <v>20419720</v>
      </c>
      <c r="E373" s="162">
        <f t="shared" si="5"/>
        <v>7.3951494392969743E-5</v>
      </c>
    </row>
    <row r="374" spans="1:6" hidden="1" x14ac:dyDescent="0.25">
      <c r="A374" s="25" t="s">
        <v>6</v>
      </c>
      <c r="B374" s="41" t="s">
        <v>308</v>
      </c>
      <c r="C374" s="12" t="s">
        <v>19</v>
      </c>
      <c r="D374" s="51">
        <v>20419720</v>
      </c>
      <c r="E374" s="53">
        <f t="shared" si="5"/>
        <v>7.3951494392969743E-5</v>
      </c>
      <c r="F374" s="3"/>
    </row>
    <row r="378" spans="1:6" x14ac:dyDescent="0.25">
      <c r="D378" s="104">
        <v>276123155693</v>
      </c>
    </row>
  </sheetData>
  <autoFilter ref="A2:G374">
    <filterColumn colId="0">
      <filters>
        <filter val="SECTOR"/>
      </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Hoja1</vt:lpstr>
      <vt:lpstr>Hoja7</vt:lpstr>
      <vt:lpstr>poai 2019 ord</vt:lpstr>
      <vt:lpstr>poai 2019  FORMULAS (2)</vt:lpstr>
      <vt:lpstr>POAI 2019 PROYECTOS</vt:lpstr>
      <vt:lpstr>poai 2019  ORDENANZA</vt:lpstr>
      <vt:lpstr>poai 2019  %</vt:lpstr>
      <vt:lpstr>Hoja2</vt:lpstr>
      <vt:lpstr>Hoja3</vt:lpstr>
      <vt:lpstr>Hoja1!Área_de_impresión</vt:lpstr>
      <vt:lpstr>'poai 2019 ord'!Área_de_impresión</vt:lpstr>
      <vt:lpstr>'POAI 2019 PROYECTOS'!Área_de_impresión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Maya</dc:creator>
  <cp:lastModifiedBy>Ancizar</cp:lastModifiedBy>
  <cp:lastPrinted>2018-11-20T14:42:35Z</cp:lastPrinted>
  <dcterms:created xsi:type="dcterms:W3CDTF">2018-10-05T20:37:30Z</dcterms:created>
  <dcterms:modified xsi:type="dcterms:W3CDTF">2019-02-01T14:54:36Z</dcterms:modified>
</cp:coreProperties>
</file>